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C77318B-F24A-43C7-9503-FE8DB6DCE59B}" xr6:coauthVersionLast="47" xr6:coauthVersionMax="47" xr10:uidLastSave="{00000000-0000-0000-0000-000000000000}"/>
  <bookViews>
    <workbookView xWindow="-2892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別紙様式３!$A$5:$N$84</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別紙様式１!$B$1:$N$7</definedName>
    <definedName name="_xlnm.Print_Area" localSheetId="1">別紙様式２!$B$1:$O$6</definedName>
    <definedName name="_xlnm.Print_Area" localSheetId="2">別紙様式３!$B$1:$N$9</definedName>
    <definedName name="_xlnm.Print_Area" localSheetId="3">別紙様式４!$B$1:$O$7</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5" i="5"/>
  <c r="G95" i="5"/>
  <c r="M95" i="5"/>
  <c r="E95" i="5"/>
  <c r="L95" i="5"/>
  <c r="D95" i="5"/>
  <c r="K95" i="5"/>
  <c r="C95" i="5"/>
  <c r="J95" i="5"/>
  <c r="B95" i="5"/>
  <c r="F95" i="5"/>
  <c r="N95" i="5"/>
  <c r="I95"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2" i="5"/>
  <c r="E102" i="5"/>
  <c r="L102" i="5"/>
  <c r="D102" i="5"/>
  <c r="J102" i="5"/>
  <c r="B102" i="5"/>
  <c r="I102" i="5"/>
  <c r="H102" i="5"/>
  <c r="G102" i="5"/>
  <c r="N102" i="5"/>
  <c r="K102" i="5"/>
  <c r="F102" i="5"/>
  <c r="C102"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3" i="5"/>
  <c r="G103" i="5"/>
  <c r="N103" i="5"/>
  <c r="F103" i="5"/>
  <c r="M103" i="5"/>
  <c r="E103" i="5"/>
  <c r="L103" i="5"/>
  <c r="D103" i="5"/>
  <c r="K103" i="5"/>
  <c r="C103" i="5"/>
  <c r="J103" i="5"/>
  <c r="B103" i="5"/>
  <c r="I103" i="5"/>
  <c r="J101" i="5"/>
  <c r="B101" i="5"/>
  <c r="I101" i="5"/>
  <c r="G101" i="5"/>
  <c r="N101" i="5"/>
  <c r="F101" i="5"/>
  <c r="M101" i="5"/>
  <c r="E101" i="5"/>
  <c r="L101" i="5"/>
  <c r="D101" i="5"/>
  <c r="H101" i="5"/>
  <c r="C101" i="5"/>
  <c r="K101" i="5"/>
  <c r="L99" i="5"/>
  <c r="D99" i="5"/>
  <c r="K99" i="5"/>
  <c r="C99" i="5"/>
  <c r="I99" i="5"/>
  <c r="H99" i="5"/>
  <c r="G99" i="5"/>
  <c r="N99" i="5"/>
  <c r="F99" i="5"/>
  <c r="M99" i="5"/>
  <c r="B99" i="5"/>
  <c r="J99" i="5"/>
  <c r="E99" i="5"/>
  <c r="N97" i="5"/>
  <c r="F97" i="5"/>
  <c r="M97" i="5"/>
  <c r="E97" i="5"/>
  <c r="K97" i="5"/>
  <c r="C97" i="5"/>
  <c r="J97" i="5"/>
  <c r="B97" i="5"/>
  <c r="I97" i="5"/>
  <c r="H97" i="5"/>
  <c r="L97" i="5"/>
  <c r="G97" i="5"/>
  <c r="D97" i="5"/>
  <c r="K101" i="3"/>
  <c r="C101" i="3"/>
  <c r="J101" i="3"/>
  <c r="B101" i="3"/>
  <c r="H101" i="3"/>
  <c r="N101" i="3"/>
  <c r="F101" i="3"/>
  <c r="M101" i="3"/>
  <c r="I101" i="3"/>
  <c r="G101" i="3"/>
  <c r="E101" i="3"/>
  <c r="D101" i="3"/>
  <c r="L101" i="3"/>
  <c r="P17" i="4"/>
  <c r="K96" i="5"/>
  <c r="C96" i="5"/>
  <c r="J96" i="5"/>
  <c r="B96" i="5"/>
  <c r="H96" i="5"/>
  <c r="G96" i="5"/>
  <c r="N96" i="5"/>
  <c r="F96" i="5"/>
  <c r="M96" i="5"/>
  <c r="E96" i="5"/>
  <c r="I96" i="5"/>
  <c r="D96" i="5"/>
  <c r="L96"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4" i="5"/>
  <c r="E94" i="5"/>
  <c r="L94" i="5"/>
  <c r="D94" i="5"/>
  <c r="J94" i="5"/>
  <c r="B94" i="5"/>
  <c r="I94" i="5"/>
  <c r="H94" i="5"/>
  <c r="G94" i="5"/>
  <c r="N94" i="5"/>
  <c r="C94" i="5"/>
  <c r="K94" i="5"/>
  <c r="F94" i="5"/>
  <c r="I98" i="5"/>
  <c r="H98" i="5"/>
  <c r="N98" i="5"/>
  <c r="F98" i="5"/>
  <c r="M98" i="5"/>
  <c r="E98" i="5"/>
  <c r="L98" i="5"/>
  <c r="D98" i="5"/>
  <c r="K98" i="5"/>
  <c r="C98" i="5"/>
  <c r="J98" i="5"/>
  <c r="G98" i="5"/>
  <c r="B98"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0" i="5"/>
  <c r="N100" i="5"/>
  <c r="F100" i="5"/>
  <c r="L100" i="5"/>
  <c r="D100" i="5"/>
  <c r="K100" i="5"/>
  <c r="C100" i="5"/>
  <c r="J100" i="5"/>
  <c r="B100" i="5"/>
  <c r="I100" i="5"/>
  <c r="E100" i="5"/>
  <c r="M100" i="5"/>
  <c r="H100"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<sst xmlns="http://schemas.openxmlformats.org/spreadsheetml/2006/main" count="245" uniqueCount="70">
  <si>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</si>
  <si>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</si>
  <si>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</si>
  <si>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</si>
  <si>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</si>
  <si>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</si>
  <si>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</si>
  <si>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</si>
  <si>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</si>
  <si>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</si>
  <si>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</si>
  <si>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</si>
  <si>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</si>
  <si>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</si>
  <si>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</si>
  <si>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</si>
  <si>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</si>
  <si>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</si>
  <si>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</si>
  <si>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</si>
  <si>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</si>
  <si>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</si>
  <si>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</si>
  <si>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</si>
  <si>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</si>
  <si>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</si>
  <si>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</si>
  <si>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</si>
  <si>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</si>
  <si>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</si>
  <si>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</si>
  <si>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</si>
  <si>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</si>
  <si>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</si>
  <si>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</si>
  <si>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</si>
  <si>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</si>
  <si>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支出負担行為担当官
東京税関総務部長
松田　真吾
東京都江東区青海２－７－１１</t>
  </si>
  <si>
    <t>一般競争入札</t>
  </si>
  <si>
    <t>同種の他の契約の予定価格を類推されるおそれがあるため公表しない</t>
  </si>
  <si>
    <t>－</t>
  </si>
  <si>
    <t>ＮＴＴドコモビジネス株式会社
東京都千代田区大手町２－３－１</t>
  </si>
  <si>
    <t>新潟税関支署新潟空港出張所エレベーター更新工事　一式
機械器具設置工事
新潟県新潟市東区松浜町３７１０</t>
  </si>
  <si>
    <t>東京都江東区青海２－７－１１
支出負担行為担当官
東京税関総務部長　松田　真吾</t>
  </si>
  <si>
    <t>株式会社日立ビルシステム関越支社
群馬県高崎市八島町２６５</t>
  </si>
  <si>
    <t>羽田空港第３旅客ターミナルビル他官庁共用部照明設備改修工事　一式
電気工事
東京都大田区羽田空港２－６－５
東京都大田区羽田空港２－６－４
東京都大田区羽田空港２－６－３</t>
  </si>
  <si>
    <t>東京都江東区青海２－７－１１
支出負担行為担当官
東京税関総務部長　松田　真吾　他４官署</t>
  </si>
  <si>
    <t>有限会社石田電機
東京都練馬区旭町１－４１－１</t>
  </si>
  <si>
    <t>58,198,316円</t>
    <phoneticPr fontId="3"/>
  </si>
  <si>
    <t>令和7年度（補正予算）不正薬物・爆発物探知装置等の調達　17式</t>
  </si>
  <si>
    <t>株式会社日立ハイテクソリューションズ
東京都港区虎ノ門１－１７－１</t>
  </si>
  <si>
    <t>令和8年度　東京地区白灯油の調達（単価契約）132,000ℓ</t>
  </si>
  <si>
    <t>支出負担行為担当官
東京税関総務部長
松田　真吾
東京都江東区青海２－７－１１
ほか６官署</t>
  </si>
  <si>
    <t>株式会社ＴＳＰ
東京都世田谷区喜多見５－２６－２７</t>
  </si>
  <si>
    <t>18,394,200円
(A)</t>
  </si>
  <si>
    <t>＠119.9円/Lほか</t>
  </si>
  <si>
    <t>86.7%
(B/A×100)</t>
  </si>
  <si>
    <t>社屋状況等調査業務委託　一式</t>
  </si>
  <si>
    <t>株式会社マーケティング・コア
東京都渋谷区恵比寿南１－４－２</t>
  </si>
  <si>
    <t>モバイルルーターの調達　417台</t>
  </si>
  <si>
    <t>単価契約
予定調達総額
15,947,800円(B)
分担契約
分担予定額13,604,429円</t>
    <rPh sb="27" eb="31">
      <t>ブンタンケイヤク</t>
    </rPh>
    <phoneticPr fontId="3"/>
  </si>
  <si>
    <t>第60回通関士試験の試験会場借上　令和8年5月13日～令和8年10月5日</t>
  </si>
  <si>
    <t>国立大学法人東京大学
東京都文京区本郷７－３－１</t>
  </si>
  <si>
    <t>公募により募集を行ったところ、応募者がいなかったため条件を満たす相手方を選定したものであり、契約価格の競争による相手方の選定を許さず、会計法第29条の３第４項に該当するため。</t>
  </si>
  <si>
    <t>@3,300円ほか</t>
  </si>
  <si>
    <t>検査機器等との情報連携に係る税関検査場電子申告ゲート関連機器の改修　一式</t>
  </si>
  <si>
    <t>日本電気株式会社
東京都港区芝５－７－１</t>
  </si>
  <si>
    <t>公募を実施した結果、業務履行可能な者が契約相手方しかなく競争を許さないことから会計法第29条の３第４項に該当するため。</t>
  </si>
  <si>
    <t xml:space="preserve">単価契約
予定調達総額
3,499,600円
</t>
    <rPh sb="0" eb="4">
      <t>タンカケイヤク</t>
    </rPh>
    <rPh sb="5" eb="11">
      <t>ヨテイチョウタツソウガク</t>
    </rPh>
    <rPh sb="21" eb="22">
      <t>エン</t>
    </rPh>
    <phoneticPr fontId="3"/>
  </si>
  <si>
    <t>分担契約
契約総額
58,184,500円</t>
    <rPh sb="0" eb="4">
      <t>ブンタンケイヤク</t>
    </rPh>
    <rPh sb="5" eb="7">
      <t>ケイヤク</t>
    </rPh>
    <rPh sb="7" eb="9">
      <t>ソウガク</t>
    </rPh>
    <rPh sb="20" eb="2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</si>
</sst>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1">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xdr:colOff>
      <xdr:row>5</xdr:row>
      <xdr:rowOff>542925</xdr:rowOff>
    </xdr:from>
    <xdr:to>
      <xdr:col>8</xdr:col>
      <xdr:colOff>36189</xdr:colOff>
      <xdr:row>5</xdr:row>
      <xdr:rowOff>1196340</xdr:rowOff>
    </xdr:to>
    <xdr:sp macro="" textlink="">
      <xdr:nvSpPr>
        <xdr:cNvPr id="2" name="テキスト ボックス 1">
          <a:extLst>
            <a:ext uri="{FF2B5EF4-FFF2-40B4-BE49-F238E27FC236}">
              <a16:creationId xmlns:a16="http://schemas.microsoft.com/office/drawing/2014/main" id="{58A905A7-1851-4B5F-8BF4-2F64E933A0C1}"/>
            </a:ext>
          </a:extLst>
        </xdr:cNvPr>
        <xdr:cNvSpPr txBox="1"/>
      </xdr:nvSpPr>
      <xdr:spPr>
        <a:xfrm>
          <a:off x="4638675" y="1990725"/>
          <a:ext cx="6198864" cy="653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twoCellAnchor editAs="oneCell">
    <xdr:from>
      <xdr:col>3</xdr:col>
      <xdr:colOff>112395</xdr:colOff>
      <xdr:row>5</xdr:row>
      <xdr:rowOff>558165</xdr:rowOff>
    </xdr:from>
    <xdr:to>
      <xdr:col>8</xdr:col>
      <xdr:colOff>45877</xdr:colOff>
      <xdr:row>5</xdr:row>
      <xdr:rowOff>1222687</xdr:rowOff>
    </xdr:to>
    <xdr:pic>
      <xdr:nvPicPr>
        <xdr:cNvPr id="3" name="図 2">
          <a:extLst>
            <a:ext uri="{FF2B5EF4-FFF2-40B4-BE49-F238E27FC236}">
              <a16:creationId xmlns:a16="http://schemas.microsoft.com/office/drawing/2014/main" id="{3D19FD77-6C92-491F-A741-A73455166F90}"/>
            </a:ext>
          </a:extLst>
        </xdr:cNvPr>
        <xdr:cNvPicPr>
          <a:picLocks noChangeAspect="1"/>
        </xdr:cNvPicPr>
      </xdr:nvPicPr>
      <xdr:blipFill>
        <a:blip xmlns:r="http://schemas.openxmlformats.org/officeDocument/2006/relationships" r:embed="rId1"/>
        <a:stretch>
          <a:fillRect/>
        </a:stretch>
      </xdr:blipFill>
      <xdr:spPr>
        <a:xfrm>
          <a:off x="4638675" y="1990725"/>
          <a:ext cx="6212362"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tabSelected="1" view="pageBreakPreview" zoomScaleNormal="100" zoomScaleSheetLayoutView="100" workbookViewId="0">
      <selection sqref="A1:A5"/>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49"/>
      <c r="B1" s="52" t="s">
        <v>0</v>
      </c>
      <c r="C1" s="53"/>
      <c r="D1" s="53"/>
      <c r="E1" s="53"/>
      <c r="F1" s="53"/>
      <c r="G1" s="53"/>
      <c r="H1" s="53"/>
      <c r="I1" s="53"/>
      <c r="J1" s="53"/>
      <c r="K1" s="53"/>
      <c r="L1" s="53"/>
      <c r="M1" s="53"/>
      <c r="N1" s="53"/>
    </row>
    <row r="2" spans="1:14" x14ac:dyDescent="0.2">
      <c r="A2" s="50"/>
    </row>
    <row r="3" spans="1:14" x14ac:dyDescent="0.15">
      <c r="A3" s="50"/>
      <c r="B3" s="8"/>
      <c r="N3" s="9"/>
    </row>
    <row r="4" spans="1:14" ht="21.9" customHeight="1" x14ac:dyDescent="0.2">
      <c r="A4" s="50"/>
      <c r="B4" s="47" t="s">
        <v>1</v>
      </c>
      <c r="C4" s="47" t="s">
        <v>2</v>
      </c>
      <c r="D4" s="47" t="s">
        <v>3</v>
      </c>
      <c r="E4" s="47" t="s">
        <v>4</v>
      </c>
      <c r="F4" s="54" t="s">
        <v>5</v>
      </c>
      <c r="G4" s="47" t="s">
        <v>6</v>
      </c>
      <c r="H4" s="56" t="s">
        <v>7</v>
      </c>
      <c r="I4" s="47" t="s">
        <v>8</v>
      </c>
      <c r="J4" s="47" t="s">
        <v>9</v>
      </c>
      <c r="K4" s="48" t="s">
        <v>10</v>
      </c>
      <c r="L4" s="48"/>
      <c r="M4" s="48"/>
      <c r="N4" s="54" t="s">
        <v>13</v>
      </c>
    </row>
    <row r="5" spans="1:14" s="12" customFormat="1" ht="36" customHeight="1" x14ac:dyDescent="0.2">
      <c r="A5" s="51"/>
      <c r="B5" s="47"/>
      <c r="C5" s="47"/>
      <c r="D5" s="47"/>
      <c r="E5" s="47"/>
      <c r="F5" s="55"/>
      <c r="G5" s="47"/>
      <c r="H5" s="56"/>
      <c r="I5" s="47"/>
      <c r="J5" s="47"/>
      <c r="K5" s="10" t="s">
        <v>11</v>
      </c>
      <c r="L5" s="10" t="s">
        <v>35</v>
      </c>
      <c r="M5" s="11" t="s">
        <v>12</v>
      </c>
      <c r="N5" s="55"/>
    </row>
    <row r="6" spans="1:14" s="12" customFormat="1" ht="78" customHeight="1" x14ac:dyDescent="0.2">
      <c r="A6" s="13"/>
      <c r="B6" s="14" t="s">
        <v>42</v>
      </c>
      <c r="C6" s="1" t="s">
        <v>43</v>
      </c>
      <c r="D6" s="15">
        <v>46168</v>
      </c>
      <c r="E6" s="14" t="s">
        <v>44</v>
      </c>
      <c r="F6" s="16">
        <v>2010001027031</v>
      </c>
      <c r="G6" s="17" t="s">
        <v>38</v>
      </c>
      <c r="H6" s="18">
        <v>24453000</v>
      </c>
      <c r="I6" s="18">
        <v>21560000</v>
      </c>
      <c r="J6" s="19">
        <v>0.88100000000000001</v>
      </c>
      <c r="K6" s="20" t="s">
        <v>36</v>
      </c>
      <c r="L6" s="20">
        <v>0</v>
      </c>
      <c r="M6" s="21" t="s">
        <v>36</v>
      </c>
      <c r="N6" s="22"/>
    </row>
    <row r="7" spans="1:14" s="12" customFormat="1" ht="78" customHeight="1" x14ac:dyDescent="0.2">
      <c r="A7" s="13"/>
      <c r="B7" s="14" t="s">
        <v>45</v>
      </c>
      <c r="C7" s="1" t="s">
        <v>46</v>
      </c>
      <c r="D7" s="15">
        <v>46171</v>
      </c>
      <c r="E7" s="14" t="s">
        <v>47</v>
      </c>
      <c r="F7" s="16">
        <v>8011602010246</v>
      </c>
      <c r="G7" s="17" t="s">
        <v>38</v>
      </c>
      <c r="H7" s="18" t="s">
        <v>48</v>
      </c>
      <c r="I7" s="18">
        <v>36016833</v>
      </c>
      <c r="J7" s="19">
        <v>0.999</v>
      </c>
      <c r="K7" s="20" t="s">
        <v>36</v>
      </c>
      <c r="L7" s="20">
        <v>0</v>
      </c>
      <c r="M7" s="21" t="s">
        <v>36</v>
      </c>
      <c r="N7" s="22" t="s">
        <v>69</v>
      </c>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B7" sqref="B7"/>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49"/>
      <c r="B1" s="52" t="s">
        <v>14</v>
      </c>
      <c r="C1" s="53"/>
      <c r="D1" s="53"/>
      <c r="E1" s="53"/>
      <c r="F1" s="53"/>
      <c r="G1" s="60"/>
      <c r="H1" s="53"/>
      <c r="I1" s="53"/>
      <c r="J1" s="53"/>
      <c r="K1" s="53"/>
      <c r="L1" s="53"/>
      <c r="M1" s="53"/>
      <c r="N1" s="53"/>
      <c r="O1" s="53"/>
    </row>
    <row r="2" spans="1:17" x14ac:dyDescent="0.2">
      <c r="A2" s="50"/>
    </row>
    <row r="3" spans="1:17" x14ac:dyDescent="0.15">
      <c r="A3" s="50"/>
      <c r="B3" s="28"/>
      <c r="C3" s="25"/>
      <c r="D3" s="25"/>
      <c r="E3" s="24"/>
      <c r="F3" s="24"/>
      <c r="G3" s="26"/>
      <c r="H3" s="27"/>
      <c r="I3" s="25"/>
      <c r="J3" s="43"/>
      <c r="K3" s="24"/>
      <c r="L3" s="24"/>
      <c r="M3" s="24"/>
      <c r="N3" s="38"/>
      <c r="O3" s="29"/>
      <c r="P3" s="24"/>
      <c r="Q3" s="24"/>
    </row>
    <row r="4" spans="1:17" ht="21.9" customHeight="1" x14ac:dyDescent="0.2">
      <c r="A4" s="50"/>
      <c r="B4" s="47" t="s">
        <v>15</v>
      </c>
      <c r="C4" s="47" t="s">
        <v>16</v>
      </c>
      <c r="D4" s="47" t="s">
        <v>17</v>
      </c>
      <c r="E4" s="47" t="s">
        <v>18</v>
      </c>
      <c r="F4" s="54" t="s">
        <v>19</v>
      </c>
      <c r="G4" s="61" t="s">
        <v>20</v>
      </c>
      <c r="H4" s="56" t="s">
        <v>21</v>
      </c>
      <c r="I4" s="47" t="s">
        <v>22</v>
      </c>
      <c r="J4" s="57" t="s">
        <v>23</v>
      </c>
      <c r="K4" s="58" t="s">
        <v>24</v>
      </c>
      <c r="L4" s="59" t="s">
        <v>25</v>
      </c>
      <c r="M4" s="59"/>
      <c r="N4" s="59"/>
      <c r="O4" s="54" t="s">
        <v>27</v>
      </c>
      <c r="P4" s="24"/>
      <c r="Q4" s="24"/>
    </row>
    <row r="5" spans="1:17" s="12" customFormat="1" ht="37.5" customHeight="1" x14ac:dyDescent="0.2">
      <c r="A5" s="51"/>
      <c r="B5" s="47"/>
      <c r="C5" s="47"/>
      <c r="D5" s="47"/>
      <c r="E5" s="47"/>
      <c r="F5" s="55"/>
      <c r="G5" s="61"/>
      <c r="H5" s="56"/>
      <c r="I5" s="47"/>
      <c r="J5" s="57"/>
      <c r="K5" s="58"/>
      <c r="L5" s="31" t="s">
        <v>26</v>
      </c>
      <c r="M5" s="31" t="s">
        <v>34</v>
      </c>
      <c r="N5" s="44" t="s">
        <v>12</v>
      </c>
      <c r="O5" s="55"/>
      <c r="P5" s="32"/>
      <c r="Q5" s="32"/>
    </row>
    <row r="6" spans="1:17" s="12" customFormat="1" ht="129.6" customHeight="1" x14ac:dyDescent="0.2">
      <c r="A6" s="13"/>
      <c r="B6" s="14"/>
      <c r="C6" s="1"/>
      <c r="D6" s="45"/>
      <c r="E6" s="14"/>
      <c r="F6" s="16"/>
      <c r="G6" s="17"/>
      <c r="H6" s="18"/>
      <c r="I6" s="18"/>
      <c r="J6" s="20"/>
      <c r="K6" s="34"/>
      <c r="L6" s="20"/>
      <c r="M6" s="20"/>
      <c r="N6" s="21"/>
      <c r="O6" s="22"/>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6"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7"/>
  <sheetViews>
    <sheetView showZeros="0" view="pageBreakPreview" zoomScaleNormal="100" zoomScaleSheetLayoutView="100" workbookViewId="0">
      <selection activeCell="O9" sqref="O9"/>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7" width="9" style="24"/>
    <col min="18" max="18" width="10.88671875" style="24" bestFit="1" customWidth="1"/>
    <col min="19" max="16384" width="9" style="24"/>
  </cols>
  <sheetData>
    <row r="1" spans="1:14" ht="27.75" customHeight="1" x14ac:dyDescent="0.2">
      <c r="A1" s="65"/>
      <c r="B1" s="68" t="s">
        <v>28</v>
      </c>
      <c r="C1" s="69"/>
      <c r="D1" s="69"/>
      <c r="E1" s="69"/>
      <c r="F1" s="69"/>
      <c r="G1" s="69"/>
      <c r="H1" s="70"/>
      <c r="I1" s="69"/>
      <c r="J1" s="69"/>
      <c r="K1" s="69"/>
      <c r="L1" s="69"/>
      <c r="M1" s="69"/>
      <c r="N1" s="69"/>
    </row>
    <row r="2" spans="1:14" x14ac:dyDescent="0.2">
      <c r="A2" s="66"/>
    </row>
    <row r="3" spans="1:14" x14ac:dyDescent="0.15">
      <c r="A3" s="66"/>
      <c r="B3" s="28"/>
      <c r="N3" s="29"/>
    </row>
    <row r="4" spans="1:14" ht="21.9" customHeight="1" x14ac:dyDescent="0.2">
      <c r="A4" s="66"/>
      <c r="B4" s="47" t="s">
        <v>29</v>
      </c>
      <c r="C4" s="47" t="s">
        <v>16</v>
      </c>
      <c r="D4" s="47" t="s">
        <v>17</v>
      </c>
      <c r="E4" s="47" t="s">
        <v>18</v>
      </c>
      <c r="F4" s="54" t="s">
        <v>19</v>
      </c>
      <c r="G4" s="47" t="s">
        <v>30</v>
      </c>
      <c r="H4" s="56" t="s">
        <v>21</v>
      </c>
      <c r="I4" s="47" t="s">
        <v>22</v>
      </c>
      <c r="J4" s="62" t="s">
        <v>23</v>
      </c>
      <c r="K4" s="63" t="s">
        <v>31</v>
      </c>
      <c r="L4" s="64"/>
      <c r="M4" s="64"/>
      <c r="N4" s="54" t="s">
        <v>32</v>
      </c>
    </row>
    <row r="5" spans="1:14" s="32" customFormat="1" ht="36.75" customHeight="1" x14ac:dyDescent="0.2">
      <c r="A5" s="67"/>
      <c r="B5" s="47"/>
      <c r="C5" s="47"/>
      <c r="D5" s="47"/>
      <c r="E5" s="47"/>
      <c r="F5" s="55"/>
      <c r="G5" s="47"/>
      <c r="H5" s="56"/>
      <c r="I5" s="47"/>
      <c r="J5" s="62"/>
      <c r="K5" s="31" t="s">
        <v>26</v>
      </c>
      <c r="L5" s="31" t="s">
        <v>34</v>
      </c>
      <c r="M5" s="39" t="s">
        <v>12</v>
      </c>
      <c r="N5" s="55"/>
    </row>
    <row r="6" spans="1:14" s="32" customFormat="1" ht="69.900000000000006" customHeight="1" x14ac:dyDescent="0.2">
      <c r="A6" s="31"/>
      <c r="B6" s="14" t="s">
        <v>49</v>
      </c>
      <c r="C6" s="1" t="s">
        <v>37</v>
      </c>
      <c r="D6" s="40">
        <v>46162</v>
      </c>
      <c r="E6" s="14" t="s">
        <v>50</v>
      </c>
      <c r="F6" s="16">
        <v>3010401035434</v>
      </c>
      <c r="G6" s="17" t="s">
        <v>38</v>
      </c>
      <c r="H6" s="18" t="s">
        <v>39</v>
      </c>
      <c r="I6" s="18">
        <v>776776000</v>
      </c>
      <c r="J6" s="19" t="s">
        <v>40</v>
      </c>
      <c r="K6" s="20" t="s">
        <v>36</v>
      </c>
      <c r="L6" s="20">
        <v>0</v>
      </c>
      <c r="M6" s="21" t="s">
        <v>36</v>
      </c>
      <c r="N6" s="22"/>
    </row>
    <row r="7" spans="1:14" s="32" customFormat="1" ht="69.900000000000006" customHeight="1" x14ac:dyDescent="0.2">
      <c r="A7" s="46"/>
      <c r="B7" s="14" t="s">
        <v>51</v>
      </c>
      <c r="C7" s="1" t="s">
        <v>52</v>
      </c>
      <c r="D7" s="40">
        <v>46169</v>
      </c>
      <c r="E7" s="14" t="s">
        <v>53</v>
      </c>
      <c r="F7" s="16">
        <v>8010901007977</v>
      </c>
      <c r="G7" s="17" t="s">
        <v>38</v>
      </c>
      <c r="H7" s="18" t="s">
        <v>54</v>
      </c>
      <c r="I7" s="18" t="s">
        <v>55</v>
      </c>
      <c r="J7" s="19" t="s">
        <v>56</v>
      </c>
      <c r="K7" s="20" t="s">
        <v>36</v>
      </c>
      <c r="L7" s="20">
        <v>0</v>
      </c>
      <c r="M7" s="21" t="s">
        <v>36</v>
      </c>
      <c r="N7" s="22" t="s">
        <v>60</v>
      </c>
    </row>
    <row r="8" spans="1:14" s="32" customFormat="1" ht="69.900000000000006" customHeight="1" x14ac:dyDescent="0.2">
      <c r="A8" s="46"/>
      <c r="B8" s="14" t="s">
        <v>57</v>
      </c>
      <c r="C8" s="1" t="s">
        <v>37</v>
      </c>
      <c r="D8" s="40">
        <v>46171</v>
      </c>
      <c r="E8" s="14" t="s">
        <v>58</v>
      </c>
      <c r="F8" s="16">
        <v>4011001021880</v>
      </c>
      <c r="G8" s="17" t="s">
        <v>38</v>
      </c>
      <c r="H8" s="18" t="s">
        <v>39</v>
      </c>
      <c r="I8" s="18">
        <v>2970000</v>
      </c>
      <c r="J8" s="19" t="s">
        <v>40</v>
      </c>
      <c r="K8" s="20" t="s">
        <v>36</v>
      </c>
      <c r="L8" s="20">
        <v>0</v>
      </c>
      <c r="M8" s="21" t="s">
        <v>36</v>
      </c>
      <c r="N8" s="22"/>
    </row>
    <row r="9" spans="1:14" s="32" customFormat="1" ht="69.900000000000006" customHeight="1" x14ac:dyDescent="0.2">
      <c r="A9" s="46"/>
      <c r="B9" s="14" t="s">
        <v>59</v>
      </c>
      <c r="C9" s="1" t="s">
        <v>37</v>
      </c>
      <c r="D9" s="40">
        <v>46171</v>
      </c>
      <c r="E9" s="14" t="s">
        <v>41</v>
      </c>
      <c r="F9" s="16">
        <v>7010001064648</v>
      </c>
      <c r="G9" s="17" t="s">
        <v>38</v>
      </c>
      <c r="H9" s="18" t="s">
        <v>39</v>
      </c>
      <c r="I9" s="18">
        <v>12265000</v>
      </c>
      <c r="J9" s="19" t="s">
        <v>40</v>
      </c>
      <c r="K9" s="20" t="s">
        <v>36</v>
      </c>
      <c r="L9" s="20">
        <v>0</v>
      </c>
      <c r="M9" s="21" t="s">
        <v>36</v>
      </c>
      <c r="N9" s="22"/>
    </row>
    <row r="10" spans="1:14" s="32" customFormat="1" ht="69.900000000000006" customHeight="1" x14ac:dyDescent="0.2">
      <c r="A10" s="46"/>
      <c r="B10" s="14"/>
      <c r="C10" s="1"/>
      <c r="D10" s="40"/>
      <c r="E10" s="14"/>
      <c r="F10" s="16"/>
      <c r="G10" s="17"/>
      <c r="H10" s="18"/>
      <c r="I10" s="18"/>
      <c r="J10" s="19"/>
      <c r="K10" s="20"/>
      <c r="L10" s="20"/>
      <c r="M10" s="21"/>
      <c r="N10" s="22"/>
    </row>
    <row r="11" spans="1:14" s="32" customFormat="1" ht="69.900000000000006" customHeight="1" x14ac:dyDescent="0.2">
      <c r="A11" s="46"/>
      <c r="B11" s="14"/>
      <c r="C11" s="1"/>
      <c r="D11" s="40"/>
      <c r="E11" s="14"/>
      <c r="F11" s="16"/>
      <c r="G11" s="17"/>
      <c r="H11" s="18"/>
      <c r="I11" s="18"/>
      <c r="J11" s="19"/>
      <c r="K11" s="20"/>
      <c r="L11" s="20"/>
      <c r="M11" s="21"/>
      <c r="N11" s="22"/>
    </row>
    <row r="12" spans="1:14" s="32" customFormat="1" ht="69.900000000000006" customHeight="1" x14ac:dyDescent="0.2">
      <c r="A12" s="46"/>
      <c r="B12" s="14"/>
      <c r="C12" s="1"/>
      <c r="D12" s="40"/>
      <c r="E12" s="14"/>
      <c r="F12" s="16"/>
      <c r="G12" s="17"/>
      <c r="H12" s="18"/>
      <c r="I12" s="18"/>
      <c r="J12" s="19"/>
      <c r="K12" s="20"/>
      <c r="L12" s="20"/>
      <c r="M12" s="21"/>
      <c r="N12" s="22"/>
    </row>
    <row r="13" spans="1:14" s="32" customFormat="1" ht="69.900000000000006" customHeight="1" x14ac:dyDescent="0.2">
      <c r="A13" s="46"/>
      <c r="B13" s="14"/>
      <c r="C13" s="1"/>
      <c r="D13" s="40"/>
      <c r="E13" s="14"/>
      <c r="F13" s="16"/>
      <c r="G13" s="17"/>
      <c r="H13" s="18"/>
      <c r="I13" s="18"/>
      <c r="J13" s="19"/>
      <c r="K13" s="20"/>
      <c r="L13" s="20"/>
      <c r="M13" s="21"/>
      <c r="N13" s="22"/>
    </row>
    <row r="14" spans="1:14" s="32" customFormat="1" ht="69.900000000000006" customHeight="1" x14ac:dyDescent="0.2">
      <c r="A14" s="46"/>
      <c r="B14" s="14"/>
      <c r="C14" s="1"/>
      <c r="D14" s="40"/>
      <c r="E14" s="14"/>
      <c r="F14" s="16"/>
      <c r="G14" s="17"/>
      <c r="H14" s="18"/>
      <c r="I14" s="18"/>
      <c r="J14" s="19"/>
      <c r="K14" s="20"/>
      <c r="L14" s="20"/>
      <c r="M14" s="21"/>
      <c r="N14" s="22"/>
    </row>
    <row r="15" spans="1:14" s="32" customFormat="1" ht="69.900000000000006" customHeight="1" x14ac:dyDescent="0.2">
      <c r="A15" s="46"/>
      <c r="B15" s="14"/>
      <c r="C15" s="1"/>
      <c r="D15" s="40"/>
      <c r="E15" s="14"/>
      <c r="F15" s="16"/>
      <c r="G15" s="17"/>
      <c r="H15" s="18"/>
      <c r="I15" s="18"/>
      <c r="J15" s="19"/>
      <c r="K15" s="20"/>
      <c r="L15" s="20"/>
      <c r="M15" s="21"/>
      <c r="N15" s="22"/>
    </row>
    <row r="16" spans="1:14" s="32" customFormat="1" ht="69.900000000000006" customHeight="1" x14ac:dyDescent="0.2">
      <c r="A16" s="46"/>
      <c r="B16" s="14"/>
      <c r="C16" s="1"/>
      <c r="D16" s="40"/>
      <c r="E16" s="14"/>
      <c r="F16" s="16"/>
      <c r="G16" s="17"/>
      <c r="H16" s="18"/>
      <c r="I16" s="18"/>
      <c r="J16" s="19"/>
      <c r="K16" s="20"/>
      <c r="L16" s="20"/>
      <c r="M16" s="21"/>
      <c r="N16" s="22"/>
    </row>
    <row r="17" spans="1:14" s="32" customFormat="1" ht="69.900000000000006" customHeight="1" x14ac:dyDescent="0.2">
      <c r="A17" s="46"/>
      <c r="B17" s="14"/>
      <c r="C17" s="1"/>
      <c r="D17" s="40"/>
      <c r="E17" s="14"/>
      <c r="F17" s="16"/>
      <c r="G17" s="17"/>
      <c r="H17" s="18"/>
      <c r="I17" s="18"/>
      <c r="J17" s="19"/>
      <c r="K17" s="20"/>
      <c r="L17" s="20"/>
      <c r="M17" s="21"/>
      <c r="N17" s="22"/>
    </row>
    <row r="18" spans="1:14" s="32" customFormat="1" ht="69.900000000000006" customHeight="1" x14ac:dyDescent="0.2">
      <c r="A18" s="46"/>
      <c r="B18" s="14"/>
      <c r="C18" s="1"/>
      <c r="D18" s="40"/>
      <c r="E18" s="14"/>
      <c r="F18" s="16"/>
      <c r="G18" s="17"/>
      <c r="H18" s="18"/>
      <c r="I18" s="18"/>
      <c r="J18" s="19"/>
      <c r="K18" s="20"/>
      <c r="L18" s="20"/>
      <c r="M18" s="21"/>
      <c r="N18" s="22"/>
    </row>
    <row r="19" spans="1:14" s="32" customFormat="1" ht="69.900000000000006" customHeight="1" x14ac:dyDescent="0.2">
      <c r="A19" s="46"/>
      <c r="B19" s="14"/>
      <c r="C19" s="1"/>
      <c r="D19" s="40"/>
      <c r="E19" s="14"/>
      <c r="F19" s="16"/>
      <c r="G19" s="17"/>
      <c r="H19" s="18"/>
      <c r="I19" s="18"/>
      <c r="J19" s="19"/>
      <c r="K19" s="20"/>
      <c r="L19" s="20"/>
      <c r="M19" s="21"/>
      <c r="N19" s="22"/>
    </row>
    <row r="20" spans="1:14" s="32" customFormat="1" ht="69.900000000000006" customHeight="1" x14ac:dyDescent="0.2">
      <c r="A20" s="46"/>
      <c r="B20" s="14"/>
      <c r="C20" s="1"/>
      <c r="D20" s="40"/>
      <c r="E20" s="14"/>
      <c r="F20" s="16"/>
      <c r="G20" s="17"/>
      <c r="H20" s="18"/>
      <c r="I20" s="18"/>
      <c r="J20" s="19"/>
      <c r="K20" s="20"/>
      <c r="L20" s="20"/>
      <c r="M20" s="21"/>
      <c r="N20" s="22"/>
    </row>
    <row r="21" spans="1:14" s="32" customFormat="1" ht="69.900000000000006" customHeight="1" x14ac:dyDescent="0.2">
      <c r="A21" s="46"/>
      <c r="B21" s="14"/>
      <c r="C21" s="1"/>
      <c r="D21" s="40"/>
      <c r="E21" s="14"/>
      <c r="F21" s="16"/>
      <c r="G21" s="17"/>
      <c r="H21" s="18"/>
      <c r="I21" s="18"/>
      <c r="J21" s="19"/>
      <c r="K21" s="20"/>
      <c r="L21" s="20"/>
      <c r="M21" s="21"/>
      <c r="N21" s="22"/>
    </row>
    <row r="22" spans="1:14" s="32" customFormat="1" ht="69.900000000000006" customHeight="1" x14ac:dyDescent="0.2">
      <c r="A22" s="46"/>
      <c r="B22" s="14"/>
      <c r="C22" s="1"/>
      <c r="D22" s="40"/>
      <c r="E22" s="14"/>
      <c r="F22" s="16"/>
      <c r="G22" s="17"/>
      <c r="H22" s="18"/>
      <c r="I22" s="18"/>
      <c r="J22" s="19"/>
      <c r="K22" s="20"/>
      <c r="L22" s="20"/>
      <c r="M22" s="21"/>
      <c r="N22" s="22"/>
    </row>
    <row r="23" spans="1:14" s="32" customFormat="1" ht="69.900000000000006" customHeight="1" x14ac:dyDescent="0.2">
      <c r="A23" s="46"/>
      <c r="B23" s="14"/>
      <c r="C23" s="1"/>
      <c r="D23" s="40"/>
      <c r="E23" s="14"/>
      <c r="F23" s="16"/>
      <c r="G23" s="17"/>
      <c r="H23" s="18"/>
      <c r="I23" s="18"/>
      <c r="J23" s="19"/>
      <c r="K23" s="20"/>
      <c r="L23" s="20"/>
      <c r="M23" s="21"/>
      <c r="N23" s="22"/>
    </row>
    <row r="24" spans="1:14" s="32" customFormat="1" ht="69.900000000000006" customHeight="1" x14ac:dyDescent="0.2">
      <c r="A24" s="46"/>
      <c r="B24" s="14"/>
      <c r="C24" s="1"/>
      <c r="D24" s="40"/>
      <c r="E24" s="14"/>
      <c r="F24" s="16"/>
      <c r="G24" s="17"/>
      <c r="H24" s="18"/>
      <c r="I24" s="18"/>
      <c r="J24" s="19"/>
      <c r="K24" s="20"/>
      <c r="L24" s="20"/>
      <c r="M24" s="21"/>
      <c r="N24" s="22"/>
    </row>
    <row r="25" spans="1:14" s="32" customFormat="1" ht="69.900000000000006" customHeight="1" x14ac:dyDescent="0.2">
      <c r="A25" s="46"/>
      <c r="B25" s="14"/>
      <c r="C25" s="1"/>
      <c r="D25" s="40"/>
      <c r="E25" s="14"/>
      <c r="F25" s="16"/>
      <c r="G25" s="17"/>
      <c r="H25" s="18"/>
      <c r="I25" s="18"/>
      <c r="J25" s="19"/>
      <c r="K25" s="20"/>
      <c r="L25" s="20"/>
      <c r="M25" s="21"/>
      <c r="N25" s="22"/>
    </row>
    <row r="26" spans="1:14" s="32" customFormat="1" ht="69.900000000000006" customHeight="1" x14ac:dyDescent="0.2">
      <c r="A26" s="46"/>
      <c r="B26" s="14"/>
      <c r="C26" s="1"/>
      <c r="D26" s="40"/>
      <c r="E26" s="14"/>
      <c r="F26" s="16"/>
      <c r="G26" s="17"/>
      <c r="H26" s="18"/>
      <c r="I26" s="18"/>
      <c r="J26" s="19"/>
      <c r="K26" s="20"/>
      <c r="L26" s="20"/>
      <c r="M26" s="21"/>
      <c r="N26" s="22"/>
    </row>
    <row r="27" spans="1:14" s="32" customFormat="1" ht="69.900000000000006" customHeight="1" x14ac:dyDescent="0.2">
      <c r="A27" s="46"/>
      <c r="B27" s="14"/>
      <c r="C27" s="1"/>
      <c r="D27" s="40"/>
      <c r="E27" s="14"/>
      <c r="F27" s="16"/>
      <c r="G27" s="17"/>
      <c r="H27" s="18"/>
      <c r="I27" s="18"/>
      <c r="J27" s="19"/>
      <c r="K27" s="20"/>
      <c r="L27" s="20"/>
      <c r="M27" s="21"/>
      <c r="N27" s="22"/>
    </row>
    <row r="28" spans="1:14" s="32" customFormat="1" ht="69.900000000000006" customHeight="1" x14ac:dyDescent="0.2">
      <c r="A28" s="46"/>
      <c r="B28" s="14"/>
      <c r="C28" s="1"/>
      <c r="D28" s="40"/>
      <c r="E28" s="14"/>
      <c r="F28" s="16"/>
      <c r="G28" s="17"/>
      <c r="H28" s="18"/>
      <c r="I28" s="18"/>
      <c r="J28" s="19"/>
      <c r="K28" s="20"/>
      <c r="L28" s="20"/>
      <c r="M28" s="21"/>
      <c r="N28" s="22"/>
    </row>
    <row r="29" spans="1:14" s="32" customFormat="1" ht="69.900000000000006" customHeight="1" x14ac:dyDescent="0.2">
      <c r="A29" s="46"/>
      <c r="B29" s="14"/>
      <c r="C29" s="1"/>
      <c r="D29" s="40"/>
      <c r="E29" s="14"/>
      <c r="F29" s="16"/>
      <c r="G29" s="17"/>
      <c r="H29" s="18"/>
      <c r="I29" s="18"/>
      <c r="J29" s="19"/>
      <c r="K29" s="20"/>
      <c r="L29" s="20"/>
      <c r="M29" s="21"/>
      <c r="N29" s="22"/>
    </row>
    <row r="30" spans="1:14" s="32" customFormat="1" ht="69.900000000000006" customHeight="1" x14ac:dyDescent="0.2">
      <c r="A30" s="46"/>
      <c r="B30" s="14"/>
      <c r="C30" s="1"/>
      <c r="D30" s="40"/>
      <c r="E30" s="14"/>
      <c r="F30" s="16"/>
      <c r="G30" s="17"/>
      <c r="H30" s="18"/>
      <c r="I30" s="18"/>
      <c r="J30" s="19"/>
      <c r="K30" s="20"/>
      <c r="L30" s="20"/>
      <c r="M30" s="21"/>
      <c r="N30" s="22"/>
    </row>
    <row r="31" spans="1:14" s="32" customFormat="1" ht="69.900000000000006" customHeight="1" x14ac:dyDescent="0.2">
      <c r="A31" s="46"/>
      <c r="B31" s="14"/>
      <c r="C31" s="1"/>
      <c r="D31" s="40"/>
      <c r="E31" s="14"/>
      <c r="F31" s="16"/>
      <c r="G31" s="17"/>
      <c r="H31" s="18"/>
      <c r="I31" s="18"/>
      <c r="J31" s="19"/>
      <c r="K31" s="20"/>
      <c r="L31" s="20"/>
      <c r="M31" s="21"/>
      <c r="N31" s="22"/>
    </row>
    <row r="32" spans="1:14" s="32" customFormat="1" ht="69.900000000000006" customHeight="1" x14ac:dyDescent="0.2">
      <c r="A32" s="46"/>
      <c r="B32" s="14"/>
      <c r="C32" s="1"/>
      <c r="D32" s="40"/>
      <c r="E32" s="14"/>
      <c r="F32" s="16"/>
      <c r="G32" s="17"/>
      <c r="H32" s="18"/>
      <c r="I32" s="18"/>
      <c r="J32" s="19"/>
      <c r="K32" s="20"/>
      <c r="L32" s="20"/>
      <c r="M32" s="21"/>
      <c r="N32" s="22"/>
    </row>
    <row r="33" spans="1:14" s="32" customFormat="1" ht="69.900000000000006" customHeight="1" x14ac:dyDescent="0.2">
      <c r="A33" s="46"/>
      <c r="B33" s="14"/>
      <c r="C33" s="1"/>
      <c r="D33" s="40"/>
      <c r="E33" s="14"/>
      <c r="F33" s="16"/>
      <c r="G33" s="17"/>
      <c r="H33" s="18"/>
      <c r="I33" s="18"/>
      <c r="J33" s="19"/>
      <c r="K33" s="20"/>
      <c r="L33" s="20"/>
      <c r="M33" s="21"/>
      <c r="N33" s="22"/>
    </row>
    <row r="34" spans="1:14" s="32" customFormat="1" ht="69.900000000000006" customHeight="1" x14ac:dyDescent="0.2">
      <c r="A34" s="46"/>
      <c r="B34" s="14"/>
      <c r="C34" s="1"/>
      <c r="D34" s="40"/>
      <c r="E34" s="14"/>
      <c r="F34" s="16"/>
      <c r="G34" s="17"/>
      <c r="H34" s="18"/>
      <c r="I34" s="18"/>
      <c r="J34" s="19"/>
      <c r="K34" s="20"/>
      <c r="L34" s="20"/>
      <c r="M34" s="21"/>
      <c r="N34" s="22"/>
    </row>
    <row r="35" spans="1:14" s="32" customFormat="1" ht="69.900000000000006" customHeight="1" x14ac:dyDescent="0.2">
      <c r="A35" s="46"/>
      <c r="B35" s="14"/>
      <c r="C35" s="1"/>
      <c r="D35" s="40"/>
      <c r="E35" s="14"/>
      <c r="F35" s="16"/>
      <c r="G35" s="17"/>
      <c r="H35" s="18"/>
      <c r="I35" s="18"/>
      <c r="J35" s="19"/>
      <c r="K35" s="20"/>
      <c r="L35" s="20"/>
      <c r="M35" s="21"/>
      <c r="N35" s="22"/>
    </row>
    <row r="36" spans="1:14" s="32" customFormat="1" ht="69.900000000000006" customHeight="1" x14ac:dyDescent="0.2">
      <c r="A36" s="46"/>
      <c r="B36" s="14"/>
      <c r="C36" s="1"/>
      <c r="D36" s="40"/>
      <c r="E36" s="14"/>
      <c r="F36" s="16"/>
      <c r="G36" s="17"/>
      <c r="H36" s="18"/>
      <c r="I36" s="18"/>
      <c r="J36" s="19"/>
      <c r="K36" s="20"/>
      <c r="L36" s="20"/>
      <c r="M36" s="21"/>
      <c r="N36" s="22"/>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ht="69.900000000000006" customHeight="1" x14ac:dyDescent="0.2">
      <c r="A85" s="46"/>
      <c r="B85" s="14"/>
      <c r="C85" s="1"/>
      <c r="D85" s="40"/>
      <c r="E85" s="14"/>
      <c r="F85" s="16"/>
      <c r="G85" s="17"/>
      <c r="H85" s="18"/>
      <c r="I85" s="18"/>
      <c r="J85" s="19"/>
      <c r="K85" s="20"/>
      <c r="L85" s="20"/>
      <c r="M85" s="21"/>
      <c r="N85" s="22"/>
      <c r="O85" s="32"/>
      <c r="P85" s="32"/>
    </row>
    <row r="86" spans="1:16" ht="69.900000000000006" customHeight="1" x14ac:dyDescent="0.2">
      <c r="A86" s="46"/>
      <c r="B86" s="14"/>
      <c r="C86" s="1"/>
      <c r="D86" s="40"/>
      <c r="E86" s="14"/>
      <c r="F86" s="16"/>
      <c r="G86" s="17"/>
      <c r="H86" s="18"/>
      <c r="I86" s="18"/>
      <c r="J86" s="19"/>
      <c r="K86" s="20"/>
      <c r="L86" s="20"/>
      <c r="M86" s="21"/>
      <c r="N86" s="22"/>
      <c r="O86" s="32"/>
      <c r="P86" s="3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t="str">
        <f>IF(A94="","",VLOOKUP(A94,#REF!,5,FALSE))</f>
        <v/>
      </c>
      <c r="C94" s="1" t="str">
        <f>IF(A94="","",VLOOKUP(A94,#REF!,6,FALSE))</f>
        <v/>
      </c>
      <c r="D94" s="40" t="str">
        <f>IF(A94="","",VLOOKUP(A94,#REF!,9,FALSE))</f>
        <v/>
      </c>
      <c r="E94" s="14" t="str">
        <f>IF(A94="","",VLOOKUP(A94,#REF!,10,FALSE))</f>
        <v/>
      </c>
      <c r="F94" s="16" t="str">
        <f>IF(A94="","",VLOOKUP(A94,#REF!,11,FALSE))</f>
        <v/>
      </c>
      <c r="G94" s="17" t="str">
        <f>IF(A94="","",IF(VLOOKUP(A94,#REF!,14,FALSE)="②一般競争入札（総合評価方式）","一般競争入札"&amp;CHAR(10)&amp;"（総合評価方式）","一般競争入札"))</f>
        <v/>
      </c>
      <c r="H94" s="18" t="str">
        <f>IF(A94="","",IF(VLOOKUP(A94,#REF!,16,FALSE)="他官署で調達手続きを実施のため","他官署で調達手続きを実施のため",IF(VLOOKUP(A94,#REF!,23,FALSE)="②同種の他の契約の予定価格を類推されるおそれがあるため公表しない","同種の他の契約の予定価格を類推されるおそれがあるため公表しない",IF(VLOOKUP(A94,#REF!,23,FALSE)="－","－",IF(VLOOKUP(A94,#REF!,7,FALSE)&lt;&gt;"",TEXT(VLOOKUP(A94,#REF!,16,FALSE),"#,##0円")&amp;CHAR(10)&amp;"(A)",VLOOKUP(A94,#REF!,16,FALSE))))))</f>
        <v/>
      </c>
      <c r="I94" s="18" t="str">
        <f>IF(A94="","",VLOOKUP(A94,#REF!,17,FALSE))</f>
        <v/>
      </c>
      <c r="J94" s="19" t="str">
        <f>IF(A94="","",IF(VLOOKUP(A94,#REF!,16,FALSE)="他官署で調達手続きを実施のため","－",IF(VLOOKUP(A94,#REF!,23,FALSE)="②同種の他の契約の予定価格を類推されるおそれがあるため公表しない","－",IF(VLOOKUP(A94,#REF!,23,FALSE)="－","－",IF(VLOOKUP(A94,#REF!,7,FALSE)&lt;&gt;"",TEXT(VLOOKUP(A94,#REF!,19,FALSE),"#.0%")&amp;CHAR(10)&amp;"(B/A×100)",VLOOKUP(A94,#REF!,19,FALSE))))))</f>
        <v/>
      </c>
      <c r="K94" s="20" t="str">
        <f>IF(A94="","",IF(VLOOKUP(A94,#REF!,12,FALSE)="①公益社団法人","公社",IF(VLOOKUP(A94,#REF!,12,FALSE)="②公益財団法人","公財","")))</f>
        <v/>
      </c>
      <c r="L94" s="20" t="str">
        <f>IF(A94="","",VLOOKUP(A94,#REF!,13,FALSE))</f>
        <v/>
      </c>
      <c r="M94" s="21" t="str">
        <f>IF(A94="","",IF(VLOOKUP(A94,#REF!,13,FALSE)="国所管",VLOOKUP(A94,#REF!,24,FALSE),""))</f>
        <v/>
      </c>
      <c r="N94" s="22" t="str">
        <f>IF(A94="","",IF(AND(P94="○",O94="分担契約/単価契約"),"単価契約"&amp;CHAR(10)&amp;"予定調達総額 "&amp;TEXT(VLOOKUP(A94,#REF!,16,FALSE),"#,##0円")&amp;"(B)"&amp;CHAR(10)&amp;"分担契約"&amp;CHAR(10)&amp;VLOOKUP(A94,#REF!,32,FALSE),IF(AND(P94="○",O94="分担契約"),"分担契約"&amp;CHAR(10)&amp;"契約総額 "&amp;TEXT(VLOOKUP(A94,#REF!,16,FALSE),"#,##0円")&amp;"(B)"&amp;CHAR(10)&amp;VLOOKUP(A94,#REF!,32,FALSE),(IF(O94="分担契約/単価契約","単価契約"&amp;CHAR(10)&amp;"予定調達総額 "&amp;TEXT(VLOOKUP(A94,#REF!,16,FALSE),"#,##0円")&amp;CHAR(10)&amp;"分担契約"&amp;CHAR(10)&amp;VLOOKUP(A94,#REF!,32,FALSE),IF(O94="分担契約","分担契約"&amp;CHAR(10)&amp;"契約総額 "&amp;TEXT(VLOOKUP(A94,#REF!,16,FALSE),"#,##0円")&amp;CHAR(10)&amp;VLOOKUP(A94,#REF!,32,FALSE),IF(O94="単価契約","単価契約"&amp;CHAR(10)&amp;"予定調達総額 "&amp;TEXT(VLOOKUP(A94,#REF!,16,FALSE),"#,##0円")&amp;CHAR(10)&amp;VLOOKUP(A94,#REF!,32,FALSE),VLOOKUP(A94,#REF!,32,FALSE))))))))</f>
        <v/>
      </c>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row r="105" spans="1:16" ht="69.900000000000006" customHeight="1" x14ac:dyDescent="0.2"/>
    <row r="106" spans="1:16" ht="69.900000000000006" customHeight="1" x14ac:dyDescent="0.2"/>
    <row r="107"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3" xr:uid="{00000000-0002-0000-0200-000000000000}"/>
    <dataValidation imeMode="halfAlpha" allowBlank="1" showInputMessage="1" showErrorMessage="1" errorTitle="参考" error="半角数字で入力して下さい。" promptTitle="入力方法" prompt="半角数字で入力して下さい。" sqref="H6:J103"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5"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Normal="100" zoomScaleSheetLayoutView="100" workbookViewId="0">
      <selection activeCell="L6" sqref="L6"/>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5"/>
      <c r="B1" s="52" t="s">
        <v>33</v>
      </c>
      <c r="C1" s="53"/>
      <c r="D1" s="53"/>
      <c r="E1" s="53"/>
      <c r="F1" s="53"/>
      <c r="G1" s="60"/>
      <c r="H1" s="53"/>
      <c r="I1" s="53"/>
      <c r="J1" s="53"/>
      <c r="K1" s="53"/>
      <c r="L1" s="53"/>
      <c r="M1" s="53"/>
      <c r="N1" s="53"/>
      <c r="O1" s="53"/>
    </row>
    <row r="2" spans="1:15" x14ac:dyDescent="0.2">
      <c r="A2" s="66"/>
    </row>
    <row r="3" spans="1:15" x14ac:dyDescent="0.15">
      <c r="A3" s="66"/>
      <c r="B3" s="28"/>
      <c r="O3" s="29"/>
    </row>
    <row r="4" spans="1:15" ht="21.9" customHeight="1" x14ac:dyDescent="0.2">
      <c r="A4" s="66"/>
      <c r="B4" s="47" t="s">
        <v>29</v>
      </c>
      <c r="C4" s="47" t="s">
        <v>16</v>
      </c>
      <c r="D4" s="47" t="s">
        <v>17</v>
      </c>
      <c r="E4" s="47" t="s">
        <v>18</v>
      </c>
      <c r="F4" s="54" t="s">
        <v>19</v>
      </c>
      <c r="G4" s="61" t="s">
        <v>20</v>
      </c>
      <c r="H4" s="56" t="s">
        <v>21</v>
      </c>
      <c r="I4" s="47" t="s">
        <v>22</v>
      </c>
      <c r="J4" s="47" t="s">
        <v>23</v>
      </c>
      <c r="K4" s="58" t="s">
        <v>24</v>
      </c>
      <c r="L4" s="59" t="s">
        <v>25</v>
      </c>
      <c r="M4" s="59"/>
      <c r="N4" s="59"/>
      <c r="O4" s="30"/>
    </row>
    <row r="5" spans="1:15" s="32" customFormat="1" ht="36" customHeight="1" x14ac:dyDescent="0.2">
      <c r="A5" s="67"/>
      <c r="B5" s="47"/>
      <c r="C5" s="47"/>
      <c r="D5" s="47"/>
      <c r="E5" s="47"/>
      <c r="F5" s="55"/>
      <c r="G5" s="61"/>
      <c r="H5" s="56"/>
      <c r="I5" s="47"/>
      <c r="J5" s="47"/>
      <c r="K5" s="58"/>
      <c r="L5" s="31" t="s">
        <v>26</v>
      </c>
      <c r="M5" s="31" t="s">
        <v>34</v>
      </c>
      <c r="N5" s="31" t="s">
        <v>12</v>
      </c>
      <c r="O5" s="31" t="s">
        <v>27</v>
      </c>
    </row>
    <row r="6" spans="1:15" s="32" customFormat="1" ht="69.900000000000006" customHeight="1" x14ac:dyDescent="0.2">
      <c r="A6" s="31"/>
      <c r="B6" s="14" t="s">
        <v>61</v>
      </c>
      <c r="C6" s="1" t="s">
        <v>37</v>
      </c>
      <c r="D6" s="15">
        <v>46155</v>
      </c>
      <c r="E6" s="14" t="s">
        <v>62</v>
      </c>
      <c r="F6" s="16">
        <v>5010005007398</v>
      </c>
      <c r="G6" s="33" t="s">
        <v>63</v>
      </c>
      <c r="H6" s="18">
        <v>3499600</v>
      </c>
      <c r="I6" s="18" t="s">
        <v>64</v>
      </c>
      <c r="J6" s="20">
        <v>1</v>
      </c>
      <c r="K6" s="34"/>
      <c r="L6" s="20" t="s">
        <v>36</v>
      </c>
      <c r="M6" s="20">
        <v>0</v>
      </c>
      <c r="N6" s="34" t="s">
        <v>36</v>
      </c>
      <c r="O6" s="22" t="s">
        <v>68</v>
      </c>
    </row>
    <row r="7" spans="1:15" s="32" customFormat="1" ht="76.2" customHeight="1" x14ac:dyDescent="0.2">
      <c r="A7" s="46"/>
      <c r="B7" s="14" t="s">
        <v>65</v>
      </c>
      <c r="C7" s="1" t="s">
        <v>37</v>
      </c>
      <c r="D7" s="15">
        <v>46162</v>
      </c>
      <c r="E7" s="14" t="s">
        <v>66</v>
      </c>
      <c r="F7" s="16">
        <v>7010401022916</v>
      </c>
      <c r="G7" s="33" t="s">
        <v>67</v>
      </c>
      <c r="H7" s="18" t="s">
        <v>39</v>
      </c>
      <c r="I7" s="18">
        <v>568650500</v>
      </c>
      <c r="J7" s="20" t="s">
        <v>40</v>
      </c>
      <c r="K7" s="34"/>
      <c r="L7" s="20" t="s">
        <v>36</v>
      </c>
      <c r="M7" s="20">
        <v>0</v>
      </c>
      <c r="N7" s="34" t="s">
        <v>36</v>
      </c>
      <c r="O7" s="22"/>
    </row>
    <row r="8" spans="1:15" s="32" customFormat="1" ht="78.599999999999994" customHeight="1" x14ac:dyDescent="0.2">
      <c r="A8" s="46"/>
      <c r="B8" s="14"/>
      <c r="C8" s="1"/>
      <c r="D8" s="15"/>
      <c r="E8" s="14"/>
      <c r="F8" s="16"/>
      <c r="G8" s="33"/>
      <c r="H8" s="18"/>
      <c r="I8" s="18"/>
      <c r="J8" s="20"/>
      <c r="K8" s="34"/>
      <c r="L8" s="20"/>
      <c r="M8" s="20"/>
      <c r="N8" s="34"/>
      <c r="O8" s="22"/>
    </row>
    <row r="9" spans="1:15" s="32" customFormat="1" ht="67.2" customHeight="1" x14ac:dyDescent="0.2">
      <c r="A9" s="46"/>
      <c r="B9" s="14"/>
      <c r="C9" s="1"/>
      <c r="D9" s="15"/>
      <c r="E9" s="14"/>
      <c r="F9" s="16"/>
      <c r="G9" s="33"/>
      <c r="H9" s="18"/>
      <c r="I9" s="18"/>
      <c r="J9" s="20"/>
      <c r="K9" s="34"/>
      <c r="L9" s="20"/>
      <c r="M9" s="20"/>
      <c r="N9" s="34"/>
      <c r="O9" s="22"/>
    </row>
    <row r="10" spans="1:15" s="32" customFormat="1" ht="59.4" customHeight="1" x14ac:dyDescent="0.2">
      <c r="A10" s="46"/>
      <c r="B10" s="14"/>
      <c r="C10" s="1"/>
      <c r="D10" s="15"/>
      <c r="E10" s="14"/>
      <c r="F10" s="16"/>
      <c r="G10" s="33"/>
      <c r="H10" s="18"/>
      <c r="I10" s="18"/>
      <c r="J10" s="20"/>
      <c r="K10" s="34"/>
      <c r="L10" s="20"/>
      <c r="M10" s="20"/>
      <c r="N10" s="34"/>
      <c r="O10" s="22"/>
    </row>
    <row r="11" spans="1:15" s="32" customFormat="1" ht="65.400000000000006" customHeight="1" x14ac:dyDescent="0.2">
      <c r="A11" s="46"/>
      <c r="B11" s="14"/>
      <c r="C11" s="1"/>
      <c r="D11" s="15"/>
      <c r="E11" s="14"/>
      <c r="F11" s="16"/>
      <c r="G11" s="33"/>
      <c r="H11" s="18"/>
      <c r="I11" s="18"/>
      <c r="J11" s="20"/>
      <c r="K11" s="34"/>
      <c r="L11" s="20"/>
      <c r="M11" s="20"/>
      <c r="N11" s="34"/>
      <c r="O11" s="22"/>
    </row>
    <row r="12" spans="1:15" s="32" customFormat="1" ht="69.900000000000006" customHeight="1" x14ac:dyDescent="0.2">
      <c r="A12" s="46"/>
      <c r="B12" s="14"/>
      <c r="C12" s="1"/>
      <c r="D12" s="15"/>
      <c r="E12" s="14"/>
      <c r="F12" s="16"/>
      <c r="G12" s="33"/>
      <c r="H12" s="18"/>
      <c r="I12" s="18"/>
      <c r="J12" s="20"/>
      <c r="K12" s="34"/>
      <c r="L12" s="20"/>
      <c r="M12" s="20"/>
      <c r="N12" s="34"/>
      <c r="O12" s="22"/>
    </row>
    <row r="13" spans="1:15" s="32" customFormat="1" ht="69.900000000000006" customHeight="1" x14ac:dyDescent="0.2">
      <c r="A13" s="46"/>
      <c r="B13" s="14"/>
      <c r="C13" s="1"/>
      <c r="D13" s="15"/>
      <c r="E13" s="14"/>
      <c r="F13" s="16"/>
      <c r="G13" s="33"/>
      <c r="H13" s="18"/>
      <c r="I13" s="18"/>
      <c r="J13" s="20"/>
      <c r="K13" s="34"/>
      <c r="L13" s="20"/>
      <c r="M13" s="20"/>
      <c r="N13" s="34"/>
      <c r="O13" s="22"/>
    </row>
    <row r="14" spans="1:15" s="32" customFormat="1" ht="69.900000000000006" customHeight="1" x14ac:dyDescent="0.2">
      <c r="A14" s="46"/>
      <c r="B14" s="14"/>
      <c r="C14" s="1"/>
      <c r="D14" s="15"/>
      <c r="E14" s="14"/>
      <c r="F14" s="16"/>
      <c r="G14" s="33"/>
      <c r="H14" s="18"/>
      <c r="I14" s="18"/>
      <c r="J14" s="20"/>
      <c r="K14" s="34"/>
      <c r="L14" s="20"/>
      <c r="M14" s="20"/>
      <c r="N14" s="34"/>
      <c r="O14" s="22"/>
    </row>
    <row r="15" spans="1:15" s="32" customFormat="1" ht="69.900000000000006" customHeight="1" x14ac:dyDescent="0.2">
      <c r="A15" s="46"/>
      <c r="B15" s="14"/>
      <c r="C15" s="1"/>
      <c r="D15" s="15"/>
      <c r="E15" s="14"/>
      <c r="F15" s="16"/>
      <c r="G15" s="33"/>
      <c r="H15" s="18"/>
      <c r="I15" s="18"/>
      <c r="J15" s="20"/>
      <c r="K15" s="34"/>
      <c r="L15" s="20"/>
      <c r="M15" s="20"/>
      <c r="N15" s="34"/>
      <c r="O15" s="22"/>
    </row>
    <row r="16" spans="1:15" s="32" customFormat="1" ht="69.900000000000006" customHeight="1" x14ac:dyDescent="0.2">
      <c r="A16" s="46"/>
      <c r="B16" s="14"/>
      <c r="C16" s="1"/>
      <c r="D16" s="15"/>
      <c r="E16" s="14"/>
      <c r="F16" s="16"/>
      <c r="G16" s="33"/>
      <c r="H16" s="18"/>
      <c r="I16" s="18"/>
      <c r="J16" s="20"/>
      <c r="K16" s="34"/>
      <c r="L16" s="20"/>
      <c r="M16" s="20"/>
      <c r="N16" s="34"/>
      <c r="O16" s="22"/>
    </row>
    <row r="17" spans="1:15" s="32" customFormat="1" ht="69.900000000000006" customHeight="1" x14ac:dyDescent="0.2">
      <c r="A17" s="46"/>
      <c r="B17" s="14"/>
      <c r="C17" s="1"/>
      <c r="D17" s="15"/>
      <c r="E17" s="14"/>
      <c r="F17" s="16"/>
      <c r="G17" s="33"/>
      <c r="H17" s="18"/>
      <c r="I17" s="18"/>
      <c r="J17" s="20"/>
      <c r="K17" s="34"/>
      <c r="L17" s="20"/>
      <c r="M17" s="20"/>
      <c r="N17" s="34"/>
      <c r="O17" s="22"/>
    </row>
    <row r="18" spans="1:15" s="32" customFormat="1" ht="69.900000000000006" customHeight="1" x14ac:dyDescent="0.2">
      <c r="A18" s="46"/>
      <c r="B18" s="14"/>
      <c r="C18" s="1"/>
      <c r="D18" s="15"/>
      <c r="E18" s="14"/>
      <c r="F18" s="16"/>
      <c r="G18" s="33"/>
      <c r="H18" s="18"/>
      <c r="I18" s="18"/>
      <c r="J18" s="20"/>
      <c r="K18" s="34"/>
      <c r="L18" s="20"/>
      <c r="M18" s="20"/>
      <c r="N18" s="34"/>
      <c r="O18" s="22"/>
    </row>
    <row r="19" spans="1:15" s="32" customFormat="1" ht="69.900000000000006" customHeight="1" x14ac:dyDescent="0.2">
      <c r="A19" s="46"/>
      <c r="B19" s="14"/>
      <c r="C19" s="1"/>
      <c r="D19" s="15"/>
      <c r="E19" s="14"/>
      <c r="F19" s="16"/>
      <c r="G19" s="33"/>
      <c r="H19" s="18"/>
      <c r="I19" s="18"/>
      <c r="J19" s="20"/>
      <c r="K19" s="34"/>
      <c r="L19" s="20"/>
      <c r="M19" s="20"/>
      <c r="N19" s="34"/>
      <c r="O19" s="22"/>
    </row>
    <row r="20" spans="1:15" s="32" customFormat="1" ht="69.900000000000006" customHeight="1" x14ac:dyDescent="0.2">
      <c r="A20" s="46"/>
      <c r="B20" s="14"/>
      <c r="C20" s="1"/>
      <c r="D20" s="15"/>
      <c r="E20" s="14"/>
      <c r="F20" s="16"/>
      <c r="G20" s="33"/>
      <c r="H20" s="18"/>
      <c r="I20" s="18"/>
      <c r="J20" s="20"/>
      <c r="K20" s="34"/>
      <c r="L20" s="20"/>
      <c r="M20" s="20"/>
      <c r="N20" s="34"/>
      <c r="O20" s="22"/>
    </row>
    <row r="21" spans="1:15" s="32" customFormat="1" ht="69.900000000000006" customHeight="1" x14ac:dyDescent="0.2">
      <c r="A21" s="46"/>
      <c r="B21" s="14"/>
      <c r="C21" s="1"/>
      <c r="D21" s="15"/>
      <c r="E21" s="14"/>
      <c r="F21" s="16"/>
      <c r="G21" s="33"/>
      <c r="H21" s="18"/>
      <c r="I21" s="18"/>
      <c r="J21" s="20"/>
      <c r="K21" s="34"/>
      <c r="L21" s="20"/>
      <c r="M21" s="20"/>
      <c r="N21" s="34"/>
      <c r="O21" s="22"/>
    </row>
    <row r="22" spans="1:15" s="32" customFormat="1" ht="69.900000000000006" customHeight="1" x14ac:dyDescent="0.2">
      <c r="A22" s="46"/>
      <c r="B22" s="14"/>
      <c r="C22" s="1"/>
      <c r="D22" s="15"/>
      <c r="E22" s="14"/>
      <c r="F22" s="16"/>
      <c r="G22" s="33"/>
      <c r="H22" s="18"/>
      <c r="I22" s="18"/>
      <c r="J22" s="20"/>
      <c r="K22" s="34"/>
      <c r="L22" s="20"/>
      <c r="M22" s="20"/>
      <c r="N22" s="34"/>
      <c r="O22" s="22"/>
    </row>
    <row r="23" spans="1:15" s="32" customFormat="1" ht="69.900000000000006" customHeight="1" x14ac:dyDescent="0.2">
      <c r="A23" s="46"/>
      <c r="B23" s="14"/>
      <c r="C23" s="1"/>
      <c r="D23" s="15"/>
      <c r="E23" s="14"/>
      <c r="F23" s="16"/>
      <c r="G23" s="33"/>
      <c r="H23" s="18"/>
      <c r="I23" s="18"/>
      <c r="J23" s="20"/>
      <c r="K23" s="34"/>
      <c r="L23" s="20"/>
      <c r="M23" s="20"/>
      <c r="N23" s="34"/>
      <c r="O23" s="22"/>
    </row>
    <row r="24" spans="1:15" s="32" customFormat="1" ht="69.900000000000006" customHeight="1" x14ac:dyDescent="0.2">
      <c r="A24" s="46"/>
      <c r="B24" s="14"/>
      <c r="C24" s="1"/>
      <c r="D24" s="15"/>
      <c r="E24" s="14"/>
      <c r="F24" s="16"/>
      <c r="G24" s="33"/>
      <c r="H24" s="18"/>
      <c r="I24" s="18"/>
      <c r="J24" s="20"/>
      <c r="K24" s="34"/>
      <c r="L24" s="20"/>
      <c r="M24" s="20"/>
      <c r="N24" s="34"/>
      <c r="O24" s="22"/>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2026-06-24T06:30:01Z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