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A6601F5B-5446-4A91-9A6D-F7E5E9E0AF21}" xr6:coauthVersionLast="47" xr6:coauthVersionMax="47" xr10:uidLastSave="{00000000-0000-0000-0000-000000000000}"/>
  <bookViews>
    <workbookView xWindow="-28920" yWindow="-975"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別紙様式３!$B$1:$N$36</definedName>
    <definedName name="_xlnm.Print_Area" localSheetId="3">別紙様式４!$B$1:$O$35</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L67" i="3"/>
  <c r="D67" i="3"/>
  <c r="K67" i="3"/>
  <c r="C67" i="3"/>
  <c r="I67" i="3"/>
  <c r="H67" i="3"/>
  <c r="G67" i="3"/>
  <c r="F67" i="3"/>
  <c r="E67" i="3"/>
  <c r="B67" i="3"/>
  <c r="N67" i="3"/>
  <c r="M67" i="3"/>
  <c r="J67" i="3"/>
  <c r="P16" i="4"/>
  <c r="J62" i="3"/>
  <c r="B62" i="3"/>
  <c r="I62" i="3"/>
  <c r="H62" i="3"/>
  <c r="G62" i="3"/>
  <c r="N62" i="3"/>
  <c r="F62" i="3"/>
  <c r="M62" i="3"/>
  <c r="E62" i="3"/>
  <c r="L62" i="3"/>
  <c r="D62" i="3"/>
  <c r="K62" i="3"/>
  <c r="C62" i="3"/>
  <c r="P35" i="4"/>
  <c r="L104" i="3"/>
  <c r="D104" i="3"/>
  <c r="K104" i="3"/>
  <c r="C104" i="3"/>
  <c r="I104" i="3"/>
  <c r="G104" i="3"/>
  <c r="H104" i="3"/>
  <c r="F104" i="3"/>
  <c r="B104" i="3"/>
  <c r="N104" i="3"/>
  <c r="M104" i="3"/>
  <c r="J104" i="3"/>
  <c r="E104" i="3"/>
  <c r="L44" i="3"/>
  <c r="D44" i="3"/>
  <c r="K44" i="3"/>
  <c r="C44" i="3"/>
  <c r="I44" i="3"/>
  <c r="H44" i="3"/>
  <c r="G44" i="3"/>
  <c r="N44" i="3"/>
  <c r="F44" i="3"/>
  <c r="J44" i="3"/>
  <c r="E44" i="3"/>
  <c r="B44" i="3"/>
  <c r="M44" i="3"/>
  <c r="P32" i="4"/>
  <c r="L91" i="3"/>
  <c r="D91" i="3"/>
  <c r="K91" i="3"/>
  <c r="C91" i="3"/>
  <c r="I91" i="3"/>
  <c r="H91" i="3"/>
  <c r="G91" i="3"/>
  <c r="N91" i="3"/>
  <c r="F91" i="3"/>
  <c r="M91" i="3"/>
  <c r="J91" i="3"/>
  <c r="E91" i="3"/>
  <c r="B91" i="3"/>
  <c r="I45" i="4"/>
  <c r="H45" i="4"/>
  <c r="G45" i="4"/>
  <c r="O45" i="4"/>
  <c r="F45" i="4"/>
  <c r="N45" i="4"/>
  <c r="E45" i="4"/>
  <c r="M45" i="4"/>
  <c r="D45" i="4"/>
  <c r="L45" i="4"/>
  <c r="C45" i="4"/>
  <c r="J45" i="4"/>
  <c r="B45" i="4"/>
  <c r="P45" i="4"/>
  <c r="K72" i="3"/>
  <c r="C72" i="3"/>
  <c r="J72" i="3"/>
  <c r="B72" i="3"/>
  <c r="H72" i="3"/>
  <c r="G72" i="3"/>
  <c r="N72" i="3"/>
  <c r="F72" i="3"/>
  <c r="M72" i="3"/>
  <c r="E72" i="3"/>
  <c r="L72" i="3"/>
  <c r="I72" i="3"/>
  <c r="D72" i="3"/>
  <c r="P34" i="4"/>
  <c r="P36" i="4"/>
  <c r="H96" i="5"/>
  <c r="G96" i="5"/>
  <c r="M96" i="5"/>
  <c r="E96" i="5"/>
  <c r="L96" i="5"/>
  <c r="D96" i="5"/>
  <c r="K96" i="5"/>
  <c r="C96" i="5"/>
  <c r="J96" i="5"/>
  <c r="B96" i="5"/>
  <c r="F96" i="5"/>
  <c r="N96" i="5"/>
  <c r="I96" i="5"/>
  <c r="G45" i="3"/>
  <c r="N45" i="3"/>
  <c r="F45" i="3"/>
  <c r="L45" i="3"/>
  <c r="D45" i="3"/>
  <c r="K45" i="3"/>
  <c r="C45" i="3"/>
  <c r="J45" i="3"/>
  <c r="B45" i="3"/>
  <c r="I45" i="3"/>
  <c r="M45" i="3"/>
  <c r="H45" i="3"/>
  <c r="E45" i="3"/>
  <c r="N81" i="3"/>
  <c r="F81" i="3"/>
  <c r="M81" i="3"/>
  <c r="E81" i="3"/>
  <c r="K81" i="3"/>
  <c r="C81" i="3"/>
  <c r="J81" i="3"/>
  <c r="B81" i="3"/>
  <c r="I81" i="3"/>
  <c r="H81" i="3"/>
  <c r="L81" i="3"/>
  <c r="G81" i="3"/>
  <c r="D81" i="3"/>
  <c r="N65" i="3"/>
  <c r="F65" i="3"/>
  <c r="M65" i="3"/>
  <c r="E65" i="3"/>
  <c r="K65" i="3"/>
  <c r="C65" i="3"/>
  <c r="J65" i="3"/>
  <c r="B65" i="3"/>
  <c r="I65" i="3"/>
  <c r="L65" i="3"/>
  <c r="H65" i="3"/>
  <c r="G65" i="3"/>
  <c r="D65" i="3"/>
  <c r="K49" i="3"/>
  <c r="C49" i="3"/>
  <c r="J49" i="3"/>
  <c r="B49" i="3"/>
  <c r="H49" i="3"/>
  <c r="G49" i="3"/>
  <c r="N49" i="3"/>
  <c r="F49" i="3"/>
  <c r="M49" i="3"/>
  <c r="E49" i="3"/>
  <c r="I49" i="3"/>
  <c r="D49" i="3"/>
  <c r="L49" i="3"/>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I82" i="3"/>
  <c r="H82" i="3"/>
  <c r="N82" i="3"/>
  <c r="F82" i="3"/>
  <c r="M82" i="3"/>
  <c r="E82" i="3"/>
  <c r="L82" i="3"/>
  <c r="D82" i="3"/>
  <c r="K82" i="3"/>
  <c r="C82" i="3"/>
  <c r="J82" i="3"/>
  <c r="G82" i="3"/>
  <c r="B82" i="3"/>
  <c r="H79" i="3"/>
  <c r="G79" i="3"/>
  <c r="M79" i="3"/>
  <c r="E79" i="3"/>
  <c r="L79" i="3"/>
  <c r="D79" i="3"/>
  <c r="K79" i="3"/>
  <c r="C79" i="3"/>
  <c r="J79" i="3"/>
  <c r="B79" i="3"/>
  <c r="N79" i="3"/>
  <c r="I79" i="3"/>
  <c r="F79" i="3"/>
  <c r="N89" i="3"/>
  <c r="F89" i="3"/>
  <c r="M89" i="3"/>
  <c r="E89" i="3"/>
  <c r="K89" i="3"/>
  <c r="C89" i="3"/>
  <c r="J89" i="3"/>
  <c r="B89" i="3"/>
  <c r="I89" i="3"/>
  <c r="H89" i="3"/>
  <c r="L89" i="3"/>
  <c r="G89" i="3"/>
  <c r="D89" i="3"/>
  <c r="K57" i="3"/>
  <c r="C57" i="3"/>
  <c r="J57" i="3"/>
  <c r="B57" i="3"/>
  <c r="H57" i="3"/>
  <c r="G57" i="3"/>
  <c r="N57" i="3"/>
  <c r="F57" i="3"/>
  <c r="M57" i="3"/>
  <c r="E57" i="3"/>
  <c r="L57" i="3"/>
  <c r="I57" i="3"/>
  <c r="D57" i="3"/>
  <c r="M55" i="3"/>
  <c r="E55" i="3"/>
  <c r="L55" i="3"/>
  <c r="D55" i="3"/>
  <c r="J55" i="3"/>
  <c r="B55" i="3"/>
  <c r="I55" i="3"/>
  <c r="H55" i="3"/>
  <c r="G55" i="3"/>
  <c r="N55" i="3"/>
  <c r="K55" i="3"/>
  <c r="F55" i="3"/>
  <c r="C55" i="3"/>
  <c r="J46" i="3"/>
  <c r="B46" i="3"/>
  <c r="I46" i="3"/>
  <c r="G46" i="3"/>
  <c r="N46" i="3"/>
  <c r="F46" i="3"/>
  <c r="M46" i="3"/>
  <c r="E46" i="3"/>
  <c r="L46" i="3"/>
  <c r="D46" i="3"/>
  <c r="K46" i="3"/>
  <c r="H46" i="3"/>
  <c r="C46" i="3"/>
  <c r="P14" i="4"/>
  <c r="P20" i="4"/>
  <c r="G47" i="4"/>
  <c r="O47" i="4"/>
  <c r="F47" i="4"/>
  <c r="N47" i="4"/>
  <c r="E47" i="4"/>
  <c r="M47" i="4"/>
  <c r="D47" i="4"/>
  <c r="L47" i="4"/>
  <c r="C47" i="4"/>
  <c r="J47" i="4"/>
  <c r="B47" i="4"/>
  <c r="I47" i="4"/>
  <c r="H47" i="4"/>
  <c r="P47" i="4"/>
  <c r="P33" i="4"/>
  <c r="M103" i="5"/>
  <c r="E103" i="5"/>
  <c r="L103" i="5"/>
  <c r="D103" i="5"/>
  <c r="J103" i="5"/>
  <c r="B103" i="5"/>
  <c r="I103" i="5"/>
  <c r="H103" i="5"/>
  <c r="G103" i="5"/>
  <c r="N103" i="5"/>
  <c r="K103" i="5"/>
  <c r="F103" i="5"/>
  <c r="C103" i="5"/>
  <c r="N97" i="3"/>
  <c r="F97" i="3"/>
  <c r="M97" i="3"/>
  <c r="E97" i="3"/>
  <c r="K97" i="3"/>
  <c r="C97" i="3"/>
  <c r="J97" i="3"/>
  <c r="B97" i="3"/>
  <c r="I97" i="3"/>
  <c r="H97" i="3"/>
  <c r="L97" i="3"/>
  <c r="G97" i="3"/>
  <c r="D97" i="3"/>
  <c r="H71" i="3"/>
  <c r="G71" i="3"/>
  <c r="M71" i="3"/>
  <c r="E71" i="3"/>
  <c r="L71" i="3"/>
  <c r="D71" i="3"/>
  <c r="K71" i="3"/>
  <c r="C71" i="3"/>
  <c r="J71" i="3"/>
  <c r="B71" i="3"/>
  <c r="N71" i="3"/>
  <c r="I71" i="3"/>
  <c r="F71" i="3"/>
  <c r="P29" i="4"/>
  <c r="P30" i="4"/>
  <c r="K88" i="3"/>
  <c r="C88" i="3"/>
  <c r="J88" i="3"/>
  <c r="B88" i="3"/>
  <c r="H88" i="3"/>
  <c r="G88" i="3"/>
  <c r="N88" i="3"/>
  <c r="F88" i="3"/>
  <c r="M88" i="3"/>
  <c r="E88" i="3"/>
  <c r="L88" i="3"/>
  <c r="I88" i="3"/>
  <c r="D88" i="3"/>
  <c r="J54" i="3"/>
  <c r="B54" i="3"/>
  <c r="I54" i="3"/>
  <c r="G54" i="3"/>
  <c r="N54" i="3"/>
  <c r="F54" i="3"/>
  <c r="M54" i="3"/>
  <c r="E54" i="3"/>
  <c r="L54" i="3"/>
  <c r="D54" i="3"/>
  <c r="H54" i="3"/>
  <c r="C54" i="3"/>
  <c r="K54" i="3"/>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G93" i="5"/>
  <c r="N93" i="5"/>
  <c r="F93" i="5"/>
  <c r="L93" i="5"/>
  <c r="D93" i="5"/>
  <c r="K93" i="5"/>
  <c r="C93" i="5"/>
  <c r="J93" i="5"/>
  <c r="B93" i="5"/>
  <c r="I93" i="5"/>
  <c r="M93" i="5"/>
  <c r="H93" i="5"/>
  <c r="E93"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K101" i="3"/>
  <c r="C101" i="3"/>
  <c r="J101" i="3"/>
  <c r="B101" i="3"/>
  <c r="H101" i="3"/>
  <c r="N101" i="3"/>
  <c r="F101" i="3"/>
  <c r="M101" i="3"/>
  <c r="I101" i="3"/>
  <c r="G101" i="3"/>
  <c r="E101" i="3"/>
  <c r="D101" i="3"/>
  <c r="L101" i="3"/>
  <c r="N58" i="3"/>
  <c r="F58" i="3"/>
  <c r="M58" i="3"/>
  <c r="E58" i="3"/>
  <c r="K58" i="3"/>
  <c r="C58" i="3"/>
  <c r="J58" i="3"/>
  <c r="B58" i="3"/>
  <c r="I58" i="3"/>
  <c r="H58" i="3"/>
  <c r="L58" i="3"/>
  <c r="G58" i="3"/>
  <c r="D58" i="3"/>
  <c r="P17" i="4"/>
  <c r="K97" i="5"/>
  <c r="C97" i="5"/>
  <c r="J97" i="5"/>
  <c r="B97" i="5"/>
  <c r="H97" i="5"/>
  <c r="G97" i="5"/>
  <c r="N97" i="5"/>
  <c r="F97" i="5"/>
  <c r="M97" i="5"/>
  <c r="E97" i="5"/>
  <c r="I97" i="5"/>
  <c r="D97" i="5"/>
  <c r="L97" i="5"/>
  <c r="J85" i="3"/>
  <c r="B85" i="3"/>
  <c r="I85" i="3"/>
  <c r="G85" i="3"/>
  <c r="N85" i="3"/>
  <c r="F85" i="3"/>
  <c r="M85" i="3"/>
  <c r="E85" i="3"/>
  <c r="L85" i="3"/>
  <c r="D85" i="3"/>
  <c r="H85" i="3"/>
  <c r="C85" i="3"/>
  <c r="K85" i="3"/>
  <c r="M99" i="3"/>
  <c r="E99" i="3"/>
  <c r="L99" i="3"/>
  <c r="D99" i="3"/>
  <c r="J99" i="3"/>
  <c r="B99" i="3"/>
  <c r="H99" i="3"/>
  <c r="I99" i="3"/>
  <c r="G99" i="3"/>
  <c r="C99" i="3"/>
  <c r="N99" i="3"/>
  <c r="K99" i="3"/>
  <c r="F99" i="3"/>
  <c r="J69" i="3"/>
  <c r="B69" i="3"/>
  <c r="I69" i="3"/>
  <c r="G69" i="3"/>
  <c r="N69" i="3"/>
  <c r="F69" i="3"/>
  <c r="M69" i="3"/>
  <c r="E69" i="3"/>
  <c r="C69" i="3"/>
  <c r="L69" i="3"/>
  <c r="K69" i="3"/>
  <c r="H69" i="3"/>
  <c r="D69" i="3"/>
  <c r="N50" i="3"/>
  <c r="F50" i="3"/>
  <c r="M50" i="3"/>
  <c r="E50" i="3"/>
  <c r="K50" i="3"/>
  <c r="C50" i="3"/>
  <c r="J50" i="3"/>
  <c r="B50" i="3"/>
  <c r="I50" i="3"/>
  <c r="H50" i="3"/>
  <c r="L50" i="3"/>
  <c r="G50" i="3"/>
  <c r="D50" i="3"/>
  <c r="G92" i="3"/>
  <c r="N92" i="3"/>
  <c r="F92" i="3"/>
  <c r="L92" i="3"/>
  <c r="D92" i="3"/>
  <c r="K92" i="3"/>
  <c r="C92" i="3"/>
  <c r="J92" i="3"/>
  <c r="B92" i="3"/>
  <c r="I92" i="3"/>
  <c r="M92" i="3"/>
  <c r="H92" i="3"/>
  <c r="E92" i="3"/>
  <c r="N73" i="3"/>
  <c r="F73" i="3"/>
  <c r="M73" i="3"/>
  <c r="E73" i="3"/>
  <c r="K73" i="3"/>
  <c r="C73" i="3"/>
  <c r="J73" i="3"/>
  <c r="B73" i="3"/>
  <c r="I73" i="3"/>
  <c r="H73" i="3"/>
  <c r="D73" i="3"/>
  <c r="L73" i="3"/>
  <c r="G73" i="3"/>
  <c r="I51" i="3"/>
  <c r="H51" i="3"/>
  <c r="N51" i="3"/>
  <c r="F51" i="3"/>
  <c r="M51" i="3"/>
  <c r="E51" i="3"/>
  <c r="L51" i="3"/>
  <c r="D51" i="3"/>
  <c r="K51" i="3"/>
  <c r="C51" i="3"/>
  <c r="J51" i="3"/>
  <c r="G51" i="3"/>
  <c r="B51"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K64" i="3"/>
  <c r="N64" i="3"/>
  <c r="H64" i="3"/>
  <c r="G64" i="3"/>
  <c r="F64" i="3"/>
  <c r="E64" i="3"/>
  <c r="M64" i="3"/>
  <c r="D64" i="3"/>
  <c r="L64" i="3"/>
  <c r="C64" i="3"/>
  <c r="J64" i="3"/>
  <c r="B64" i="3"/>
  <c r="I64" i="3"/>
  <c r="G76" i="3"/>
  <c r="N76" i="3"/>
  <c r="F76" i="3"/>
  <c r="L76" i="3"/>
  <c r="D76" i="3"/>
  <c r="K76" i="3"/>
  <c r="C76" i="3"/>
  <c r="J76" i="3"/>
  <c r="B76" i="3"/>
  <c r="I76" i="3"/>
  <c r="M76" i="3"/>
  <c r="H76" i="3"/>
  <c r="E76" i="3"/>
  <c r="J93" i="3"/>
  <c r="B93" i="3"/>
  <c r="I93" i="3"/>
  <c r="G93" i="3"/>
  <c r="N93" i="3"/>
  <c r="F93" i="3"/>
  <c r="M93" i="3"/>
  <c r="E93" i="3"/>
  <c r="L93" i="3"/>
  <c r="D93" i="3"/>
  <c r="K93" i="3"/>
  <c r="H93" i="3"/>
  <c r="C93"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H56" i="3"/>
  <c r="G56" i="3"/>
  <c r="M56" i="3"/>
  <c r="E56" i="3"/>
  <c r="L56" i="3"/>
  <c r="D56" i="3"/>
  <c r="K56" i="3"/>
  <c r="C56" i="3"/>
  <c r="J56" i="3"/>
  <c r="B56" i="3"/>
  <c r="N56" i="3"/>
  <c r="I56" i="3"/>
  <c r="F56" i="3"/>
  <c r="M47" i="3"/>
  <c r="E47" i="3"/>
  <c r="L47" i="3"/>
  <c r="D47" i="3"/>
  <c r="J47" i="3"/>
  <c r="B47" i="3"/>
  <c r="I47" i="3"/>
  <c r="H47" i="3"/>
  <c r="G47" i="3"/>
  <c r="C47" i="3"/>
  <c r="N47" i="3"/>
  <c r="K47" i="3"/>
  <c r="F47" i="3"/>
  <c r="J38" i="3"/>
  <c r="B38" i="3"/>
  <c r="I38" i="3"/>
  <c r="G38" i="3"/>
  <c r="N38" i="3"/>
  <c r="F38" i="3"/>
  <c r="M38" i="3"/>
  <c r="E38" i="3"/>
  <c r="L38" i="3"/>
  <c r="D38" i="3"/>
  <c r="K38" i="3"/>
  <c r="H38" i="3"/>
  <c r="C38"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J94" i="5"/>
  <c r="B94" i="5"/>
  <c r="I94" i="5"/>
  <c r="G94" i="5"/>
  <c r="N94" i="5"/>
  <c r="F94" i="5"/>
  <c r="M94" i="5"/>
  <c r="E94" i="5"/>
  <c r="L94" i="5"/>
  <c r="D94" i="5"/>
  <c r="K94" i="5"/>
  <c r="H94" i="5"/>
  <c r="C94" i="5"/>
  <c r="K89" i="5"/>
  <c r="C89" i="5"/>
  <c r="J89" i="5"/>
  <c r="B89" i="5"/>
  <c r="H89" i="5"/>
  <c r="G89" i="5"/>
  <c r="N89" i="5"/>
  <c r="F89" i="5"/>
  <c r="M89" i="5"/>
  <c r="E89" i="5"/>
  <c r="L89" i="5"/>
  <c r="I89" i="5"/>
  <c r="D89" i="5"/>
  <c r="M95" i="5"/>
  <c r="E95" i="5"/>
  <c r="L95" i="5"/>
  <c r="D95" i="5"/>
  <c r="J95" i="5"/>
  <c r="B95" i="5"/>
  <c r="I95" i="5"/>
  <c r="H95" i="5"/>
  <c r="G95" i="5"/>
  <c r="N95" i="5"/>
  <c r="C95" i="5"/>
  <c r="K95" i="5"/>
  <c r="F95" i="5"/>
  <c r="L92" i="5"/>
  <c r="D92" i="5"/>
  <c r="K92" i="5"/>
  <c r="C92" i="5"/>
  <c r="I92" i="5"/>
  <c r="H92" i="5"/>
  <c r="G92" i="5"/>
  <c r="N92" i="5"/>
  <c r="F92" i="5"/>
  <c r="J92" i="5"/>
  <c r="E92" i="5"/>
  <c r="B92" i="5"/>
  <c r="M92" i="5"/>
  <c r="I99" i="5"/>
  <c r="H99" i="5"/>
  <c r="N99" i="5"/>
  <c r="F99" i="5"/>
  <c r="M99" i="5"/>
  <c r="E99" i="5"/>
  <c r="L99" i="5"/>
  <c r="D99" i="5"/>
  <c r="K99" i="5"/>
  <c r="C99" i="5"/>
  <c r="J99" i="5"/>
  <c r="G99" i="5"/>
  <c r="B99" i="5"/>
  <c r="N90" i="5"/>
  <c r="F90" i="5"/>
  <c r="M90" i="5"/>
  <c r="E90" i="5"/>
  <c r="K90" i="5"/>
  <c r="C90" i="5"/>
  <c r="J90" i="5"/>
  <c r="B90" i="5"/>
  <c r="I90" i="5"/>
  <c r="H90" i="5"/>
  <c r="D90" i="5"/>
  <c r="L90" i="5"/>
  <c r="G90"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I59" i="3"/>
  <c r="H59" i="3"/>
  <c r="N59" i="3"/>
  <c r="F59" i="3"/>
  <c r="M59" i="3"/>
  <c r="E59" i="3"/>
  <c r="L59" i="3"/>
  <c r="D59" i="3"/>
  <c r="K59" i="3"/>
  <c r="C59" i="3"/>
  <c r="G59" i="3"/>
  <c r="B59" i="3"/>
  <c r="J59" i="3"/>
  <c r="K80" i="3"/>
  <c r="C80" i="3"/>
  <c r="J80" i="3"/>
  <c r="B80" i="3"/>
  <c r="H80" i="3"/>
  <c r="G80" i="3"/>
  <c r="N80" i="3"/>
  <c r="F80" i="3"/>
  <c r="M80" i="3"/>
  <c r="E80" i="3"/>
  <c r="I80" i="3"/>
  <c r="D80" i="3"/>
  <c r="L80" i="3"/>
  <c r="M63" i="3"/>
  <c r="E63" i="3"/>
  <c r="L63" i="3"/>
  <c r="D63" i="3"/>
  <c r="K63" i="3"/>
  <c r="C63" i="3"/>
  <c r="J63" i="3"/>
  <c r="B63" i="3"/>
  <c r="I63" i="3"/>
  <c r="H63" i="3"/>
  <c r="G63" i="3"/>
  <c r="N63" i="3"/>
  <c r="F63" i="3"/>
  <c r="N42" i="3"/>
  <c r="F42" i="3"/>
  <c r="M42" i="3"/>
  <c r="E42" i="3"/>
  <c r="K42" i="3"/>
  <c r="C42" i="3"/>
  <c r="J42" i="3"/>
  <c r="B42" i="3"/>
  <c r="I42" i="3"/>
  <c r="H42" i="3"/>
  <c r="D42" i="3"/>
  <c r="L42" i="3"/>
  <c r="G42" i="3"/>
  <c r="P18" i="4"/>
  <c r="M86" i="3"/>
  <c r="E86" i="3"/>
  <c r="L86" i="3"/>
  <c r="D86" i="3"/>
  <c r="J86" i="3"/>
  <c r="B86" i="3"/>
  <c r="I86" i="3"/>
  <c r="H86" i="3"/>
  <c r="G86" i="3"/>
  <c r="N86" i="3"/>
  <c r="K86" i="3"/>
  <c r="F86" i="3"/>
  <c r="C86" i="3"/>
  <c r="J77" i="3"/>
  <c r="B77" i="3"/>
  <c r="I77" i="3"/>
  <c r="G77" i="3"/>
  <c r="N77" i="3"/>
  <c r="F77" i="3"/>
  <c r="M77" i="3"/>
  <c r="E77" i="3"/>
  <c r="L77" i="3"/>
  <c r="D77" i="3"/>
  <c r="K77" i="3"/>
  <c r="H77" i="3"/>
  <c r="C77" i="3"/>
  <c r="H87" i="3"/>
  <c r="G87" i="3"/>
  <c r="M87" i="3"/>
  <c r="E87" i="3"/>
  <c r="L87" i="3"/>
  <c r="D87" i="3"/>
  <c r="K87" i="3"/>
  <c r="C87" i="3"/>
  <c r="J87" i="3"/>
  <c r="B87" i="3"/>
  <c r="N87" i="3"/>
  <c r="I87" i="3"/>
  <c r="F87" i="3"/>
  <c r="G84" i="3"/>
  <c r="N84" i="3"/>
  <c r="F84" i="3"/>
  <c r="L84" i="3"/>
  <c r="D84" i="3"/>
  <c r="K84" i="3"/>
  <c r="C84" i="3"/>
  <c r="J84" i="3"/>
  <c r="B84" i="3"/>
  <c r="I84" i="3"/>
  <c r="M84" i="3"/>
  <c r="H84" i="3"/>
  <c r="E84" i="3"/>
  <c r="L52" i="3"/>
  <c r="D52" i="3"/>
  <c r="K52" i="3"/>
  <c r="C52" i="3"/>
  <c r="I52" i="3"/>
  <c r="H52" i="3"/>
  <c r="G52" i="3"/>
  <c r="N52" i="3"/>
  <c r="F52" i="3"/>
  <c r="B52" i="3"/>
  <c r="M52" i="3"/>
  <c r="J52" i="3"/>
  <c r="E52" i="3"/>
  <c r="I43" i="3"/>
  <c r="H43" i="3"/>
  <c r="N43" i="3"/>
  <c r="F43" i="3"/>
  <c r="M43" i="3"/>
  <c r="E43" i="3"/>
  <c r="L43" i="3"/>
  <c r="D43" i="3"/>
  <c r="K43" i="3"/>
  <c r="C43" i="3"/>
  <c r="J43" i="3"/>
  <c r="G43" i="3"/>
  <c r="B43" i="3"/>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I91" i="5"/>
  <c r="H91" i="5"/>
  <c r="N91" i="5"/>
  <c r="F91" i="5"/>
  <c r="M91" i="5"/>
  <c r="E91" i="5"/>
  <c r="L91" i="5"/>
  <c r="D91" i="5"/>
  <c r="K91" i="5"/>
  <c r="C91" i="5"/>
  <c r="G91" i="5"/>
  <c r="B91" i="5"/>
  <c r="J91" i="5"/>
  <c r="M78" i="3"/>
  <c r="E78" i="3"/>
  <c r="L78" i="3"/>
  <c r="D78" i="3"/>
  <c r="J78" i="3"/>
  <c r="B78" i="3"/>
  <c r="I78" i="3"/>
  <c r="H78" i="3"/>
  <c r="G78" i="3"/>
  <c r="C78" i="3"/>
  <c r="N78" i="3"/>
  <c r="K78" i="3"/>
  <c r="F78" i="3"/>
  <c r="J48" i="4"/>
  <c r="B48" i="4"/>
  <c r="I48" i="4"/>
  <c r="H48" i="4"/>
  <c r="G48" i="4"/>
  <c r="O48" i="4"/>
  <c r="F48" i="4"/>
  <c r="N48" i="4"/>
  <c r="E48" i="4"/>
  <c r="P48" i="4"/>
  <c r="M48" i="4"/>
  <c r="D48" i="4"/>
  <c r="L48" i="4"/>
  <c r="C48" i="4"/>
  <c r="H40" i="3"/>
  <c r="G40" i="3"/>
  <c r="M40" i="3"/>
  <c r="E40" i="3"/>
  <c r="L40" i="3"/>
  <c r="D40" i="3"/>
  <c r="K40" i="3"/>
  <c r="C40" i="3"/>
  <c r="J40" i="3"/>
  <c r="B40" i="3"/>
  <c r="N40" i="3"/>
  <c r="I40" i="3"/>
  <c r="F40" i="3"/>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I66" i="3"/>
  <c r="H66" i="3"/>
  <c r="N66" i="3"/>
  <c r="F66" i="3"/>
  <c r="M66" i="3"/>
  <c r="E66" i="3"/>
  <c r="L66" i="3"/>
  <c r="D66" i="3"/>
  <c r="K66" i="3"/>
  <c r="J66" i="3"/>
  <c r="G66" i="3"/>
  <c r="C66" i="3"/>
  <c r="B66" i="3"/>
  <c r="K41" i="3"/>
  <c r="C41" i="3"/>
  <c r="J41" i="3"/>
  <c r="B41" i="3"/>
  <c r="H41" i="3"/>
  <c r="G41" i="3"/>
  <c r="N41" i="3"/>
  <c r="F41" i="3"/>
  <c r="M41" i="3"/>
  <c r="E41" i="3"/>
  <c r="L41" i="3"/>
  <c r="I41" i="3"/>
  <c r="D41" i="3"/>
  <c r="N41" i="4"/>
  <c r="E41" i="4"/>
  <c r="M41" i="4"/>
  <c r="D41" i="4"/>
  <c r="L41" i="4"/>
  <c r="C41" i="4"/>
  <c r="J41" i="4"/>
  <c r="B41" i="4"/>
  <c r="I41" i="4"/>
  <c r="H41" i="4"/>
  <c r="G41" i="4"/>
  <c r="O41" i="4"/>
  <c r="F41" i="4"/>
  <c r="P41" i="4"/>
  <c r="P15" i="4"/>
  <c r="I90" i="3"/>
  <c r="H90" i="3"/>
  <c r="N90" i="3"/>
  <c r="F90" i="3"/>
  <c r="M90" i="3"/>
  <c r="E90" i="3"/>
  <c r="L90" i="3"/>
  <c r="D90" i="3"/>
  <c r="K90" i="3"/>
  <c r="C90" i="3"/>
  <c r="G90" i="3"/>
  <c r="B90" i="3"/>
  <c r="J90" i="3"/>
  <c r="L60" i="3"/>
  <c r="D60" i="3"/>
  <c r="K60" i="3"/>
  <c r="C60" i="3"/>
  <c r="I60" i="3"/>
  <c r="H60" i="3"/>
  <c r="G60" i="3"/>
  <c r="N60" i="3"/>
  <c r="F60" i="3"/>
  <c r="M60" i="3"/>
  <c r="J60" i="3"/>
  <c r="E60" i="3"/>
  <c r="B60" i="3"/>
  <c r="I74" i="3"/>
  <c r="H74" i="3"/>
  <c r="N74" i="3"/>
  <c r="F74" i="3"/>
  <c r="M74" i="3"/>
  <c r="E74" i="3"/>
  <c r="L74" i="3"/>
  <c r="D74" i="3"/>
  <c r="K74" i="3"/>
  <c r="C74" i="3"/>
  <c r="J74" i="3"/>
  <c r="G74" i="3"/>
  <c r="B74" i="3"/>
  <c r="M70" i="3"/>
  <c r="E70" i="3"/>
  <c r="L70" i="3"/>
  <c r="D70" i="3"/>
  <c r="J70" i="3"/>
  <c r="B70" i="3"/>
  <c r="I70" i="3"/>
  <c r="H70" i="3"/>
  <c r="K70" i="3"/>
  <c r="G70" i="3"/>
  <c r="F70" i="3"/>
  <c r="C70" i="3"/>
  <c r="N70" i="3"/>
  <c r="L83" i="3"/>
  <c r="D83" i="3"/>
  <c r="K83" i="3"/>
  <c r="C83" i="3"/>
  <c r="I83" i="3"/>
  <c r="H83" i="3"/>
  <c r="G83" i="3"/>
  <c r="N83" i="3"/>
  <c r="F83" i="3"/>
  <c r="B83" i="3"/>
  <c r="M83" i="3"/>
  <c r="J83" i="3"/>
  <c r="E83" i="3"/>
  <c r="G61" i="3"/>
  <c r="N61" i="3"/>
  <c r="F61" i="3"/>
  <c r="L61" i="3"/>
  <c r="D61" i="3"/>
  <c r="K61" i="3"/>
  <c r="C61" i="3"/>
  <c r="J61" i="3"/>
  <c r="B61" i="3"/>
  <c r="I61" i="3"/>
  <c r="M61" i="3"/>
  <c r="H61" i="3"/>
  <c r="E61" i="3"/>
  <c r="M94" i="3"/>
  <c r="E94" i="3"/>
  <c r="L94" i="3"/>
  <c r="D94" i="3"/>
  <c r="J94" i="3"/>
  <c r="B94" i="3"/>
  <c r="I94" i="3"/>
  <c r="H94" i="3"/>
  <c r="G94" i="3"/>
  <c r="N94" i="3"/>
  <c r="K94" i="3"/>
  <c r="F94" i="3"/>
  <c r="C94" i="3"/>
  <c r="L75" i="3"/>
  <c r="D75" i="3"/>
  <c r="K75" i="3"/>
  <c r="C75" i="3"/>
  <c r="I75" i="3"/>
  <c r="H75" i="3"/>
  <c r="G75" i="3"/>
  <c r="N75" i="3"/>
  <c r="F75" i="3"/>
  <c r="J75" i="3"/>
  <c r="E75" i="3"/>
  <c r="B75" i="3"/>
  <c r="M75" i="3"/>
  <c r="G53" i="3"/>
  <c r="N53" i="3"/>
  <c r="F53" i="3"/>
  <c r="L53" i="3"/>
  <c r="D53" i="3"/>
  <c r="K53" i="3"/>
  <c r="C53" i="3"/>
  <c r="J53" i="3"/>
  <c r="B53" i="3"/>
  <c r="I53" i="3"/>
  <c r="M53" i="3"/>
  <c r="H53" i="3"/>
  <c r="E53" i="3"/>
  <c r="H48" i="3"/>
  <c r="G48" i="3"/>
  <c r="M48" i="3"/>
  <c r="E48" i="3"/>
  <c r="L48" i="3"/>
  <c r="D48" i="3"/>
  <c r="K48" i="3"/>
  <c r="C48" i="3"/>
  <c r="J48" i="3"/>
  <c r="B48" i="3"/>
  <c r="N48" i="3"/>
  <c r="I48" i="3"/>
  <c r="F48" i="3"/>
  <c r="M39" i="3"/>
  <c r="E39" i="3"/>
  <c r="L39" i="3"/>
  <c r="D39" i="3"/>
  <c r="J39" i="3"/>
  <c r="B39" i="3"/>
  <c r="I39" i="3"/>
  <c r="H39" i="3"/>
  <c r="G39" i="3"/>
  <c r="K39" i="3"/>
  <c r="F39" i="3"/>
  <c r="C39" i="3"/>
  <c r="N39" i="3"/>
  <c r="G68" i="3"/>
  <c r="N68" i="3"/>
  <c r="F68" i="3"/>
  <c r="L68" i="3"/>
  <c r="D68" i="3"/>
  <c r="K68" i="3"/>
  <c r="C68" i="3"/>
  <c r="J68" i="3"/>
  <c r="B68" i="3"/>
  <c r="M68" i="3"/>
  <c r="I68" i="3"/>
  <c r="H68" i="3"/>
  <c r="E68" i="3"/>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1" i="5"/>
  <c r="N101" i="5"/>
  <c r="F101" i="5"/>
  <c r="L101" i="5"/>
  <c r="D101" i="5"/>
  <c r="K101" i="5"/>
  <c r="C101" i="5"/>
  <c r="J101" i="5"/>
  <c r="B101" i="5"/>
  <c r="I101" i="5"/>
  <c r="E101" i="5"/>
  <c r="M101" i="5"/>
  <c r="H101"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<sst xmlns="http://schemas.openxmlformats.org/spreadsheetml/2006/main" count="695" uniqueCount="181">
  <si>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</si>
  <si>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</si>
  <si>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</si>
  <si>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</si>
  <si>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</si>
  <si>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</si>
  <si>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</si>
  <si>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</si>
  <si>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</si>
  <si>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</si>
  <si>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</si>
  <si>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</si>
  <si>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</si>
  <si>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</si>
  <si>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</si>
  <si>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</si>
  <si>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</si>
  <si>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</si>
  <si>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</si>
  <si>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</si>
  <si>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</si>
  <si>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</si>
  <si>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</si>
  <si>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</si>
  <si>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</si>
  <si>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</si>
  <si>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</si>
  <si>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</si>
  <si>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</si>
  <si>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</si>
  <si>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</si>
  <si>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</si>
  <si>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</si>
  <si>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</si>
  <si>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</si>
  <si>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</si>
  <si>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一般競争入札</t>
  </si>
  <si>
    <t/>
  </si>
  <si>
    <t>公募を実施した結果、業務履行可能な者が契約相手方しかなく競争を許さないことから会計法第29条の３第４項に該当するため。</t>
  </si>
  <si>
    <t>支出負担行為担当官
東京税関総務部長
田中　透
東京都江東区青海２－７－１１</t>
  </si>
  <si>
    <t>ソフトバンク株式会社
東京都港区海岸１－７－１</t>
  </si>
  <si>
    <t>エヌ・ティ・ティ・コミュニケーションズ株式会社
東京都千代田区大手町２－３－１</t>
  </si>
  <si>
    <t>青海コンテナ検査センター空調設備改修工事　一式</t>
  </si>
  <si>
    <t>日本ビルコン株式会社
東京都墨田区立川２－１１－１０</t>
  </si>
  <si>
    <t>九段第3合同庁舎・千代田区役所本庁舎で使用する電気　8,381,000kWh
令和7年3月1日～令和8年2月28日</t>
  </si>
  <si>
    <t>支出負担行為担当官代理
東京税関総務部次長
江口　司
東京都江東区青海２－７－１１
ほか７官署等</t>
  </si>
  <si>
    <t>株式会社まち未来製作所
神奈川県横浜市中区海岸通４－１７</t>
  </si>
  <si>
    <t>他官署で調達手続きを実施のため</t>
  </si>
  <si>
    <t>基本料金
＠2,326.40円
ほか</t>
  </si>
  <si>
    <t>－</t>
  </si>
  <si>
    <t>図書「実行関税率表2025年度版」の購入　3,075冊</t>
  </si>
  <si>
    <t>支出負担行為担当官
東京税関総務部長
田中　透
東京都江東区青海２－７－１１
ほか１官署</t>
  </si>
  <si>
    <t>株式会社三省堂書店
東京都千代田区神田神保町１－１</t>
  </si>
  <si>
    <t>同種の他の契約の予定価格を類推されるおそれがあるため公表しない</t>
  </si>
  <si>
    <t>データ分析用PC等の調達　一式</t>
  </si>
  <si>
    <t xml:space="preserve">株式会社トータル・サポート・システム
茨城県那珂郡東海村舟石川駅西３－１０－１１ </t>
  </si>
  <si>
    <t>通関事務総合データ通信システムに係るガバメントソリューションサービス移行検討業務支援　一式</t>
  </si>
  <si>
    <t>株式会社三菱総合研究所
東京都千代田区永田町２－１０－３</t>
  </si>
  <si>
    <t>第5次通関情報総合判定システム（第5次CIS）に係るハードウェア（住基連携ノード）等の賃貸借及び保守　令和7年11月1日～令和11年3月31日</t>
  </si>
  <si>
    <t>富士電機ＩＴソリューション株式会社
東京都千代田区外神田６－１５－１２</t>
  </si>
  <si>
    <t>第5次通関情報総合判定システム（第5次CIS）における第7次NACCSのOCRフォント対応等に伴うプログラム変更　一式</t>
  </si>
  <si>
    <t>株式会社ＮＴＴデータ
東京都江東区豊洲３－３－３</t>
  </si>
  <si>
    <t>第5次通関情報総合判定システム（第5次CIS）に係るハードウェア（RPAノード）の賃貸借及び保守　令和7年11月1日～令和11年3月31日</t>
  </si>
  <si>
    <t>一般競争入札
（総合評価方式）</t>
  </si>
  <si>
    <t>令和6年度（補正予算）　不正薬物・爆発物探知装置の調達　4式</t>
  </si>
  <si>
    <t>株式会社日立ハイテクソリューションズ
東京都港区虎ノ門１－１７－１</t>
  </si>
  <si>
    <t>令和6年度（補正予算）低出力X線貨物検査装置の調達　1式</t>
  </si>
  <si>
    <t>株式会社イシダ
京都府京都市左京区聖護院山王町４４</t>
  </si>
  <si>
    <t>令和6年度（補正予算）出力固定式Ｘ線貨物検査装置の調達　5式</t>
  </si>
  <si>
    <t>加賀ソルネット株式会社
東京都中央区八丁堀３－２７－１０</t>
  </si>
  <si>
    <t>令和6年度（補正予算）出力可変式Ｘ線貨物検査装置の調達　4式</t>
  </si>
  <si>
    <t>株式会社IHI検査計測
東京都品川区南大井６－２５－３</t>
  </si>
  <si>
    <t>令和6年度（補正予算）車載式Ｘ線貨物検査装置の調達　2式</t>
  </si>
  <si>
    <t>令和6年度（補正予算）携帯型蛍光Ｘ線分析計の調達　　5式</t>
  </si>
  <si>
    <t>株式会社リガク
東京都昭島市松原町３－９－１２</t>
  </si>
  <si>
    <t>令和6年度（補正予算）ボディスキャナーの調達　15式</t>
  </si>
  <si>
    <t>日本エアロスペース株式会社
東京都港区南青山１－１－１</t>
  </si>
  <si>
    <t>情報分析ソフトウェアのバージョンアップグレード　3式</t>
  </si>
  <si>
    <t>株式会社コア
東京都世田谷区三軒茶屋１－２２－３</t>
  </si>
  <si>
    <t>令和6年度（補正予算）液体検査装置の調達　2式</t>
  </si>
  <si>
    <t>株式会社クマヒラ
東京都中央区日本橋室町２－１－１</t>
  </si>
  <si>
    <t>クルーズ旅客情報自動読取装置等のアプリケーション改修　一式</t>
  </si>
  <si>
    <t>パナソニックコネクト株式会社
福岡県福岡市博多区美野島４－１－６２</t>
  </si>
  <si>
    <t>令和6年度SP検査ツールに係るプログラム変更　一式</t>
  </si>
  <si>
    <t>株式会社セック
東京都世田谷区用賀４－１０－１</t>
  </si>
  <si>
    <t>ガスクロマトグラフ質量分析装置の調達　一式</t>
  </si>
  <si>
    <t>島津サイエンス東日本株式会社
東京都台東区浅草橋５－２０－８</t>
  </si>
  <si>
    <t>国際郵便物税関検査装置のシステム機器の更新 一式</t>
  </si>
  <si>
    <t>三機工業株式会社
東京都中央区明石町８－１</t>
  </si>
  <si>
    <t>令和6年度（補正予算）出力固定式2方向Ｘ線貨物検査装置の調達　一式</t>
  </si>
  <si>
    <t>通関事務総合データ通信システム　税関LAN端末の追加　一式</t>
  </si>
  <si>
    <t>通関事務総合データ通信システムにおけるテレワーク環境拡充に係るネットワーク等の増強　一式　令和6年4月1日～令和7年3月31日</t>
  </si>
  <si>
    <t>通関事務総合データ通信システムの更改（ネットワーク及びデータセンター）　一式　令和6年4月1日～令和7年3月31日</t>
  </si>
  <si>
    <t>九段第3合同庁舎・千代田区役所本庁舎で使用する電気　8,336,000kWh
令和6年3月1日～令和7年2月28日</t>
  </si>
  <si>
    <t>支出負担行為担当官
東京税関総務部長
後藤　秀志
東京都江東区青海２－７－１１
ほか７官署等</t>
  </si>
  <si>
    <t>ー</t>
  </si>
  <si>
    <t>ー
(A)</t>
  </si>
  <si>
    <t>－
(B/A×100)</t>
  </si>
  <si>
    <t>知的財産侵害物品の国内流入防止のための広報啓発活動に関する広告動画等の制作　一式</t>
  </si>
  <si>
    <t>支出負担行為担当官
東京税関総務部長
後藤　秀志
東京都江東区青海２－７－１１</t>
  </si>
  <si>
    <t>株式会社タイドデザイン
東京都渋谷区恵比寿西１—１６—１　丸山ビル４０１</t>
  </si>
  <si>
    <t>当初記載もれ契約</t>
  </si>
  <si>
    <t>制服管理に係るRFIDランドリータグ付け業務の調達（単価契約）　合服シャツ　1263点　ほか8品目</t>
  </si>
  <si>
    <t>株式会社ネットレックス・フィールドサービス
東京都中央区日本橋茅場町３－１１－１０</t>
  </si>
  <si>
    <t>＠330円ほか</t>
  </si>
  <si>
    <t>令和6年度東京国際空港IDカード管理システム保守点検（6月～3月期）
一式</t>
  </si>
  <si>
    <t>支出負担行為担当官
東京税関総務部長
後藤　秀志
東京都江東区青海２－７－１１
ほか１官署</t>
  </si>
  <si>
    <t>八洲電機株式会社
東京都港区新橋３－１－１</t>
  </si>
  <si>
    <t>塩釜港湾合同庁舎ほか13件定期点検　一式</t>
  </si>
  <si>
    <t>支出負担行為担当官
東京税関総務部長
後藤　秀志
東京都江東区青海２－７－１１
ほか17官署</t>
  </si>
  <si>
    <t>株式会社オリエントサービス
東京都杉並区上高井戸３－６－９</t>
  </si>
  <si>
    <t>甲府合同庁舎清掃業務
（10月～3月）　一式</t>
  </si>
  <si>
    <t>支出負担行為担当官
東京税関総務部長
田中　透
東京都江東区青海２－７－１１
ほか８官署</t>
  </si>
  <si>
    <t>株式会社アイディ日本サービス
東京都八王子市小比企町６０２ー３ー１０１</t>
  </si>
  <si>
    <t>当初記載もれ契約
R4国債請負業者事業停止に伴う契約</t>
  </si>
  <si>
    <t>甲府合同庁舎警備業務
（10月～3月）　一式</t>
  </si>
  <si>
    <t>株式会社イー・アール
茨城県牛久市牛久町２７９－１</t>
  </si>
  <si>
    <t>料金後納郵便 一式</t>
  </si>
  <si>
    <t>分任支出負担行為担当官
東京税関成田税関支署長
井田　直樹
千葉県成田市古込字古込１－１</t>
  </si>
  <si>
    <t>日本郵便株式会社成田郵便局
千葉県成田市赤坂２－１－３</t>
  </si>
  <si>
    <t>郵便法又は民間事業者による信書の送達に関する法律に規定する郵便及び信書の送達が可能な事業者は、日本郵便株式会社以外になく競争を許さないことから、会計法第29条の3第4項に該当するため　根拠区分：ニ（ハ）</t>
  </si>
  <si>
    <t>@84円ほか</t>
  </si>
  <si>
    <t>NHK受信料　一式</t>
  </si>
  <si>
    <t>日本放送協会
東京都渋谷区神南２－２－１</t>
  </si>
  <si>
    <t>放送法（昭和25年法律第132号）第64条第1項で定められており、当該者以外とは契約することができないことから会計法第29条の３第４項に該当するため。</t>
  </si>
  <si>
    <t>料金後納郵便　一式</t>
  </si>
  <si>
    <t>日本郵便株式会社晴海郵便局
東京都中央区晴海４－６－２６</t>
  </si>
  <si>
    <t>郵便法又は民間事業者による信書の送達に関する法律に規定する郵便及び信書の送達が可能な事業者は、日本郵便株式会社以外になく競争を許さないことから計法第29条の3第4項に該当するため。根拠区分：ニ（ハ）</t>
  </si>
  <si>
    <t>日本郵便株式会社東京国際郵便局
東京都江東区新砂３－５－１４</t>
  </si>
  <si>
    <t>日本郵便株式会社蒲田郵便局
東京都大田区蒲田本町１－２－８</t>
  </si>
  <si>
    <t>第5次通関情報総合判定システム（第5次CIS）に係るコミュニケーションノード用回線の導入等　一式</t>
  </si>
  <si>
    <t>税関検査場電子申告ゲート関連機器（キオスク端末）の更新　一式</t>
  </si>
  <si>
    <t>日本電気株式会社
東京都港区芝５－７－１</t>
  </si>
  <si>
    <t>公募を実施した結果、業務履行可能な者が契約相手方しかなく競争を許さないことから会計法29条の３第４項に該当するため。</t>
  </si>
  <si>
    <t>令和6年度（補正予算）　携帯型空間オフセットラマン分光計の調達　6式</t>
  </si>
  <si>
    <t>ジャパンマシナリー株式会社
東京都中央区銀座８－５－６</t>
  </si>
  <si>
    <t>一般競争入札において入札者がいない又は再度の入札を実施しても、落札者となるべき者がいないことから、会計法第29条の３第５項及び予決令第99の２に該当するため。</t>
  </si>
  <si>
    <t>成田国際空港において使用するガスの需給</t>
  </si>
  <si>
    <t>分任支出負担行為担当官
東京税関成田税関支署長
松田　真吾
千葉県成田市古込字古込１－１</t>
  </si>
  <si>
    <t>-</t>
  </si>
  <si>
    <t>日本瓦斯株式会社
東京都渋谷区代々木４－３１－８</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</si>
  <si>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二（ロ）</t>
  </si>
  <si>
    <t>電話回線使用料及び通信回線使用料　一式</t>
  </si>
  <si>
    <t>空港情報通信株式会社
千葉県成田市古込字古込１－１</t>
  </si>
  <si>
    <t>株式会社エヌ･ティ･ティ・ドコモ
東京都千代田区永田町２－１１－１</t>
  </si>
  <si>
    <t>埠頭監視カメラシステム回線使用料（新潟港）　一式</t>
  </si>
  <si>
    <t>ＮＥＣネクサソリューションズ株式会社
東京都港区三田１－４－２８</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</si>
  <si>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　根拠区分：ニ（ロ）</t>
  </si>
  <si>
    <t>携帯電話使用料、通信回線使用料　一式</t>
  </si>
  <si>
    <t>電話回線使用料、通信回線使用料　一式</t>
  </si>
  <si>
    <t>東日本電信電話株式会社
東京都新宿区西新宿３－１９－２</t>
  </si>
  <si>
    <t>衛星携帯電話使用料　一式</t>
  </si>
  <si>
    <t>株式会社日本デジコム
東京都中央区日本橋茅場町２－１－１</t>
  </si>
  <si>
    <t>ソフトバンク回線使用料　一式</t>
  </si>
  <si>
    <t>IP無線回線使用料　一式</t>
  </si>
  <si>
    <t>アイコム株式会社
大阪府大阪市平野区加美鞍作１－６－１９</t>
  </si>
  <si>
    <t>IP電話基本料・利用料　一式</t>
  </si>
  <si>
    <t>楽天モバイル株式会社
東京都世田谷区玉川１－１４－１</t>
  </si>
  <si>
    <t>埠頭監視カメラシステム回線使用料（東京港）　一式</t>
  </si>
  <si>
    <t>株式会社エネコム
広島県広島市中区大手町２－１１－１０</t>
  </si>
  <si>
    <t>財務省機関間通信設備の構築業務（通信料）　一式</t>
  </si>
  <si>
    <t>支出負担行為担当官
東京税関総務部長
田中　透
東京都江東区青海２－７－１１
ほか１９官署</t>
  </si>
  <si>
    <t>ＫＤＤＩ株式会社　
東京都千代田区大手町１－８－１</t>
  </si>
  <si>
    <t>東京税関庁舎（東京地区）におけるガスの需給　一式</t>
  </si>
  <si>
    <t>東京瓦斯株式会社
東京都港区海岸１－５－２０</t>
  </si>
  <si>
    <t>麻薬探知犬訓練センターにおけるガスの需給　一式</t>
  </si>
  <si>
    <t>羽田空港CIQ棟におけるガスの需給　一式</t>
  </si>
  <si>
    <t>東京港湾合同庁舎における水道の需給　一式</t>
  </si>
  <si>
    <t>東京都水道局
東京都新宿区西新宿２－８－１</t>
  </si>
  <si>
    <t>東京税関庁舎（東京地区）における水道の需給　一式</t>
  </si>
  <si>
    <t>麻薬探知犬訓練センターにおける水道の需給　一式</t>
  </si>
  <si>
    <t>ヴェオリア・ジェネッツ株式会社
東京都港区海岸３ー２０ー２０</t>
  </si>
  <si>
    <t>麻薬探知犬訓練センター室羽田麻犬舎において使用する電力の需給　42,956kWh</t>
  </si>
  <si>
    <t>東京電力エナジーパートナー株式会社
東京都千代田区内幸町１－１－３</t>
  </si>
  <si>
    <t>甲府合同庁舎清掃業務
（8月、9月）　一式</t>
  </si>
  <si>
    <t>株式会社和心
東京都新宿区市谷台町４－２</t>
  </si>
  <si>
    <t>当初契約相手方の事業停止によって業務継続が不能となり、可及的速やかに清掃業務を再開するために緊急で契約を締結する必要があり、競争を許さないことから会計法第29条の３第４項に該当するため。</t>
  </si>
  <si>
    <t>甲府合同庁舎警備業務
（8月、9月）　一式</t>
  </si>
  <si>
    <t>太平ビルサービス
山梨県甲府市丸の内１－１７－１０</t>
  </si>
  <si>
    <t>横田旅具検査場において使用する電力の需給　32,764kWh</t>
  </si>
  <si>
    <t>株式会社エネット
東京都港区芝公園２－６－３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</si>
</sst>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2"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412376</xdr:colOff>
      <xdr:row>5</xdr:row>
      <xdr:rowOff>439271</xdr:rowOff>
    </xdr:from>
    <xdr:to>
      <xdr:col>7</xdr:col>
      <xdr:colOff>479941</xdr:colOff>
      <xdr:row>5</xdr:row>
      <xdr:rowOff>1086971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37647" y="1882589"/>
          <a:ext cx="6190459"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Normal="100" zoomScaleSheetLayoutView="100" workbookViewId="0">
      <selection activeCell="C9" sqref="C9"/>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t="s">
        <v>42</v>
      </c>
      <c r="C6" s="1" t="s">
        <v>39</v>
      </c>
      <c r="D6" s="15">
        <v>45740</v>
      </c>
      <c r="E6" s="14" t="s">
        <v>43</v>
      </c>
      <c r="F6" s="16">
        <v>9010601024883</v>
      </c>
      <c r="G6" s="17" t="s">
        <v>36</v>
      </c>
      <c r="H6" s="18">
        <v>20039926</v>
      </c>
      <c r="I6" s="18">
        <v>13860000</v>
      </c>
      <c r="J6" s="19">
        <v>0.69599999999999995</v>
      </c>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85" zoomScaleNormal="100" zoomScaleSheetLayoutView="85" workbookViewId="0">
      <selection activeCell="B6" sqref="B6"/>
    </sheetView>
  </sheetViews>
  <sheetFormatPr defaultColWidth="9" defaultRowHeight="13.2" x14ac:dyDescent="0.2"/>
  <cols>
    <col min="1" max="1" width="9" style="3"/>
    <col min="2" max="2" width="30.6640625" style="2" customWidth="1"/>
    <col min="3" max="3" width="20.6640625" style="3" customWidth="1"/>
    <col min="4" max="4" width="14.33203125" style="4" customWidth="1"/>
    <col min="5" max="5" width="20.6640625" style="5" customWidth="1"/>
    <col min="6" max="6" width="14.6640625" style="5" customWidth="1"/>
    <col min="7" max="7" width="18.8867187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129.6" customHeight="1" x14ac:dyDescent="0.2">
      <c r="A6" s="13"/>
      <c r="B6" s="14"/>
      <c r="C6" s="1"/>
      <c r="D6" s="45"/>
      <c r="E6" s="14"/>
      <c r="F6" s="16"/>
      <c r="G6" s="17"/>
      <c r="H6" s="18"/>
      <c r="I6" s="18"/>
      <c r="J6" s="20"/>
      <c r="K6" s="34"/>
      <c r="L6" s="20"/>
      <c r="M6" s="20"/>
      <c r="N6" s="21"/>
      <c r="O6" s="22">
        <v>0</v>
      </c>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37</v>
      </c>
      <c r="M7" s="20">
        <v>0</v>
      </c>
      <c r="N7" s="21" t="s">
        <v>37</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8"/>
  <sheetViews>
    <sheetView showZeros="0" view="pageBreakPreview" zoomScaleNormal="100" zoomScaleSheetLayoutView="100" workbookViewId="0">
      <selection activeCell="L7" sqref="L7"/>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44</v>
      </c>
      <c r="C6" s="1" t="s">
        <v>45</v>
      </c>
      <c r="D6" s="40">
        <v>45674</v>
      </c>
      <c r="E6" s="14" t="s">
        <v>46</v>
      </c>
      <c r="F6" s="16">
        <v>8020001118501</v>
      </c>
      <c r="G6" s="17" t="s">
        <v>36</v>
      </c>
      <c r="H6" s="18" t="s">
        <v>47</v>
      </c>
      <c r="I6" s="18" t="s">
        <v>48</v>
      </c>
      <c r="J6" s="19" t="s">
        <v>49</v>
      </c>
      <c r="K6" s="20" t="s">
        <v>37</v>
      </c>
      <c r="L6" s="20">
        <v>0</v>
      </c>
      <c r="M6" s="21" t="s">
        <v>37</v>
      </c>
      <c r="N6" s="22">
        <v>0</v>
      </c>
    </row>
    <row r="7" spans="1:14" s="32" customFormat="1" ht="69.900000000000006" customHeight="1" x14ac:dyDescent="0.2">
      <c r="A7" s="46"/>
      <c r="B7" s="14" t="s">
        <v>50</v>
      </c>
      <c r="C7" s="1" t="s">
        <v>51</v>
      </c>
      <c r="D7" s="40">
        <v>45727</v>
      </c>
      <c r="E7" s="14" t="s">
        <v>52</v>
      </c>
      <c r="F7" s="16">
        <v>7010001016830</v>
      </c>
      <c r="G7" s="17" t="s">
        <v>36</v>
      </c>
      <c r="H7" s="18" t="s">
        <v>53</v>
      </c>
      <c r="I7" s="18">
        <v>57963260</v>
      </c>
      <c r="J7" s="19" t="s">
        <v>49</v>
      </c>
      <c r="K7" s="20" t="s">
        <v>37</v>
      </c>
      <c r="L7" s="20">
        <v>0</v>
      </c>
      <c r="M7" s="21" t="s">
        <v>37</v>
      </c>
      <c r="N7" s="22">
        <v>0</v>
      </c>
    </row>
    <row r="8" spans="1:14" s="32" customFormat="1" ht="69.900000000000006" customHeight="1" x14ac:dyDescent="0.2">
      <c r="A8" s="46"/>
      <c r="B8" s="14" t="s">
        <v>54</v>
      </c>
      <c r="C8" s="1" t="s">
        <v>39</v>
      </c>
      <c r="D8" s="40">
        <v>45733</v>
      </c>
      <c r="E8" s="14" t="s">
        <v>55</v>
      </c>
      <c r="F8" s="16">
        <v>7050001004757</v>
      </c>
      <c r="G8" s="17" t="s">
        <v>36</v>
      </c>
      <c r="H8" s="18">
        <v>2680480</v>
      </c>
      <c r="I8" s="18">
        <v>1760000</v>
      </c>
      <c r="J8" s="19">
        <v>0.65600000000000003</v>
      </c>
      <c r="K8" s="20" t="s">
        <v>37</v>
      </c>
      <c r="L8" s="20">
        <v>0</v>
      </c>
      <c r="M8" s="21" t="s">
        <v>37</v>
      </c>
      <c r="N8" s="22">
        <v>0</v>
      </c>
    </row>
    <row r="9" spans="1:14" s="32" customFormat="1" ht="69.900000000000006" customHeight="1" x14ac:dyDescent="0.2">
      <c r="A9" s="46"/>
      <c r="B9" s="14" t="s">
        <v>56</v>
      </c>
      <c r="C9" s="1" t="s">
        <v>39</v>
      </c>
      <c r="D9" s="40">
        <v>45735</v>
      </c>
      <c r="E9" s="14" t="s">
        <v>57</v>
      </c>
      <c r="F9" s="16">
        <v>6010001030403</v>
      </c>
      <c r="G9" s="17" t="s">
        <v>36</v>
      </c>
      <c r="H9" s="18" t="s">
        <v>53</v>
      </c>
      <c r="I9" s="18">
        <v>75350000</v>
      </c>
      <c r="J9" s="19" t="s">
        <v>49</v>
      </c>
      <c r="K9" s="20" t="s">
        <v>37</v>
      </c>
      <c r="L9" s="20">
        <v>0</v>
      </c>
      <c r="M9" s="21" t="s">
        <v>37</v>
      </c>
      <c r="N9" s="22">
        <v>0</v>
      </c>
    </row>
    <row r="10" spans="1:14" s="32" customFormat="1" ht="69.900000000000006" customHeight="1" x14ac:dyDescent="0.2">
      <c r="A10" s="46"/>
      <c r="B10" s="14" t="s">
        <v>58</v>
      </c>
      <c r="C10" s="1" t="s">
        <v>39</v>
      </c>
      <c r="D10" s="40">
        <v>45735</v>
      </c>
      <c r="E10" s="14" t="s">
        <v>59</v>
      </c>
      <c r="F10" s="16">
        <v>9010001087242</v>
      </c>
      <c r="G10" s="17" t="s">
        <v>36</v>
      </c>
      <c r="H10" s="18" t="s">
        <v>53</v>
      </c>
      <c r="I10" s="18">
        <v>37974090</v>
      </c>
      <c r="J10" s="19" t="s">
        <v>49</v>
      </c>
      <c r="K10" s="20" t="s">
        <v>37</v>
      </c>
      <c r="L10" s="20">
        <v>0</v>
      </c>
      <c r="M10" s="21" t="s">
        <v>37</v>
      </c>
      <c r="N10" s="22">
        <v>0</v>
      </c>
    </row>
    <row r="11" spans="1:14" s="32" customFormat="1" ht="69.900000000000006" customHeight="1" x14ac:dyDescent="0.2">
      <c r="A11" s="46"/>
      <c r="B11" s="14" t="s">
        <v>60</v>
      </c>
      <c r="C11" s="1" t="s">
        <v>39</v>
      </c>
      <c r="D11" s="40">
        <v>45735</v>
      </c>
      <c r="E11" s="14" t="s">
        <v>61</v>
      </c>
      <c r="F11" s="16">
        <v>6010601062093</v>
      </c>
      <c r="G11" s="17" t="s">
        <v>36</v>
      </c>
      <c r="H11" s="18" t="s">
        <v>53</v>
      </c>
      <c r="I11" s="18">
        <v>102443781</v>
      </c>
      <c r="J11" s="19" t="s">
        <v>49</v>
      </c>
      <c r="K11" s="20" t="s">
        <v>37</v>
      </c>
      <c r="L11" s="20">
        <v>0</v>
      </c>
      <c r="M11" s="21" t="s">
        <v>37</v>
      </c>
      <c r="N11" s="22">
        <v>0</v>
      </c>
    </row>
    <row r="12" spans="1:14" s="32" customFormat="1" ht="69.900000000000006" customHeight="1" x14ac:dyDescent="0.2">
      <c r="A12" s="46"/>
      <c r="B12" s="14" t="s">
        <v>62</v>
      </c>
      <c r="C12" s="1" t="s">
        <v>39</v>
      </c>
      <c r="D12" s="40">
        <v>45737</v>
      </c>
      <c r="E12" s="14" t="s">
        <v>61</v>
      </c>
      <c r="F12" s="16">
        <v>6010601062093</v>
      </c>
      <c r="G12" s="17" t="s">
        <v>63</v>
      </c>
      <c r="H12" s="18" t="s">
        <v>53</v>
      </c>
      <c r="I12" s="18">
        <v>242247500</v>
      </c>
      <c r="J12" s="19" t="s">
        <v>49</v>
      </c>
      <c r="K12" s="20" t="s">
        <v>37</v>
      </c>
      <c r="L12" s="20">
        <v>0</v>
      </c>
      <c r="M12" s="21" t="s">
        <v>37</v>
      </c>
      <c r="N12" s="22">
        <v>0</v>
      </c>
    </row>
    <row r="13" spans="1:14" s="32" customFormat="1" ht="69.900000000000006" customHeight="1" x14ac:dyDescent="0.2">
      <c r="A13" s="46"/>
      <c r="B13" s="14" t="s">
        <v>64</v>
      </c>
      <c r="C13" s="1" t="s">
        <v>39</v>
      </c>
      <c r="D13" s="40">
        <v>45737</v>
      </c>
      <c r="E13" s="14" t="s">
        <v>65</v>
      </c>
      <c r="F13" s="16">
        <v>3010401035434</v>
      </c>
      <c r="G13" s="17" t="s">
        <v>36</v>
      </c>
      <c r="H13" s="18" t="s">
        <v>53</v>
      </c>
      <c r="I13" s="18">
        <v>164560000</v>
      </c>
      <c r="J13" s="19" t="s">
        <v>49</v>
      </c>
      <c r="K13" s="20" t="s">
        <v>37</v>
      </c>
      <c r="L13" s="20">
        <v>0</v>
      </c>
      <c r="M13" s="21" t="s">
        <v>37</v>
      </c>
      <c r="N13" s="22">
        <v>0</v>
      </c>
    </row>
    <row r="14" spans="1:14" s="32" customFormat="1" ht="69.900000000000006" customHeight="1" x14ac:dyDescent="0.2">
      <c r="A14" s="46"/>
      <c r="B14" s="14" t="s">
        <v>66</v>
      </c>
      <c r="C14" s="1" t="s">
        <v>39</v>
      </c>
      <c r="D14" s="40">
        <v>45740</v>
      </c>
      <c r="E14" s="14" t="s">
        <v>67</v>
      </c>
      <c r="F14" s="16">
        <v>9130001005893</v>
      </c>
      <c r="G14" s="17" t="s">
        <v>36</v>
      </c>
      <c r="H14" s="18">
        <v>10384172</v>
      </c>
      <c r="I14" s="18">
        <v>10120000</v>
      </c>
      <c r="J14" s="19">
        <v>0.97399999999999998</v>
      </c>
      <c r="K14" s="20" t="s">
        <v>37</v>
      </c>
      <c r="L14" s="20">
        <v>0</v>
      </c>
      <c r="M14" s="21" t="s">
        <v>37</v>
      </c>
      <c r="N14" s="22">
        <v>0</v>
      </c>
    </row>
    <row r="15" spans="1:14" s="32" customFormat="1" ht="69.900000000000006" customHeight="1" x14ac:dyDescent="0.2">
      <c r="A15" s="46"/>
      <c r="B15" s="14" t="s">
        <v>68</v>
      </c>
      <c r="C15" s="1" t="s">
        <v>39</v>
      </c>
      <c r="D15" s="40">
        <v>45741</v>
      </c>
      <c r="E15" s="14" t="s">
        <v>69</v>
      </c>
      <c r="F15" s="16">
        <v>1010001087332</v>
      </c>
      <c r="G15" s="17" t="s">
        <v>36</v>
      </c>
      <c r="H15" s="18">
        <v>48196500</v>
      </c>
      <c r="I15" s="18">
        <v>35827000</v>
      </c>
      <c r="J15" s="19">
        <v>0.74299999999999999</v>
      </c>
      <c r="K15" s="20" t="s">
        <v>37</v>
      </c>
      <c r="L15" s="20">
        <v>0</v>
      </c>
      <c r="M15" s="21" t="s">
        <v>37</v>
      </c>
      <c r="N15" s="22">
        <v>0</v>
      </c>
    </row>
    <row r="16" spans="1:14" s="32" customFormat="1" ht="69.900000000000006" customHeight="1" x14ac:dyDescent="0.2">
      <c r="A16" s="46"/>
      <c r="B16" s="14" t="s">
        <v>70</v>
      </c>
      <c r="C16" s="1" t="s">
        <v>39</v>
      </c>
      <c r="D16" s="40">
        <v>45741</v>
      </c>
      <c r="E16" s="14" t="s">
        <v>71</v>
      </c>
      <c r="F16" s="16">
        <v>4010701000913</v>
      </c>
      <c r="G16" s="17" t="s">
        <v>36</v>
      </c>
      <c r="H16" s="18">
        <v>146963432</v>
      </c>
      <c r="I16" s="18">
        <v>123640000</v>
      </c>
      <c r="J16" s="19">
        <v>0.84099999999999997</v>
      </c>
      <c r="K16" s="20" t="s">
        <v>37</v>
      </c>
      <c r="L16" s="20">
        <v>0</v>
      </c>
      <c r="M16" s="21" t="s">
        <v>37</v>
      </c>
      <c r="N16" s="22">
        <v>0</v>
      </c>
    </row>
    <row r="17" spans="1:14" s="32" customFormat="1" ht="69.900000000000006" customHeight="1" x14ac:dyDescent="0.2">
      <c r="A17" s="46"/>
      <c r="B17" s="14" t="s">
        <v>72</v>
      </c>
      <c r="C17" s="1" t="s">
        <v>39</v>
      </c>
      <c r="D17" s="40">
        <v>45741</v>
      </c>
      <c r="E17" s="14" t="s">
        <v>69</v>
      </c>
      <c r="F17" s="16">
        <v>1010001087332</v>
      </c>
      <c r="G17" s="17" t="s">
        <v>63</v>
      </c>
      <c r="H17" s="18">
        <v>60587260</v>
      </c>
      <c r="I17" s="18">
        <v>47842194</v>
      </c>
      <c r="J17" s="19">
        <v>0.78900000000000003</v>
      </c>
      <c r="K17" s="20" t="s">
        <v>37</v>
      </c>
      <c r="L17" s="20">
        <v>0</v>
      </c>
      <c r="M17" s="21" t="s">
        <v>37</v>
      </c>
      <c r="N17" s="22">
        <v>0</v>
      </c>
    </row>
    <row r="18" spans="1:14" s="32" customFormat="1" ht="69.900000000000006" customHeight="1" x14ac:dyDescent="0.2">
      <c r="A18" s="46"/>
      <c r="B18" s="14" t="s">
        <v>73</v>
      </c>
      <c r="C18" s="1" t="s">
        <v>39</v>
      </c>
      <c r="D18" s="40">
        <v>45742</v>
      </c>
      <c r="E18" s="14" t="s">
        <v>74</v>
      </c>
      <c r="F18" s="16">
        <v>5012801002680</v>
      </c>
      <c r="G18" s="17" t="s">
        <v>36</v>
      </c>
      <c r="H18" s="18" t="s">
        <v>53</v>
      </c>
      <c r="I18" s="18">
        <v>12100000</v>
      </c>
      <c r="J18" s="19" t="s">
        <v>49</v>
      </c>
      <c r="K18" s="20" t="s">
        <v>37</v>
      </c>
      <c r="L18" s="20">
        <v>0</v>
      </c>
      <c r="M18" s="21" t="s">
        <v>37</v>
      </c>
      <c r="N18" s="22">
        <v>0</v>
      </c>
    </row>
    <row r="19" spans="1:14" s="32" customFormat="1" ht="69.900000000000006" customHeight="1" x14ac:dyDescent="0.2">
      <c r="A19" s="46"/>
      <c r="B19" s="14" t="s">
        <v>75</v>
      </c>
      <c r="C19" s="1" t="s">
        <v>39</v>
      </c>
      <c r="D19" s="40">
        <v>45742</v>
      </c>
      <c r="E19" s="14" t="s">
        <v>76</v>
      </c>
      <c r="F19" s="16">
        <v>5010401053632</v>
      </c>
      <c r="G19" s="17" t="s">
        <v>36</v>
      </c>
      <c r="H19" s="18" t="s">
        <v>53</v>
      </c>
      <c r="I19" s="18">
        <v>500775000</v>
      </c>
      <c r="J19" s="19" t="s">
        <v>49</v>
      </c>
      <c r="K19" s="20" t="s">
        <v>37</v>
      </c>
      <c r="L19" s="20">
        <v>0</v>
      </c>
      <c r="M19" s="21" t="s">
        <v>37</v>
      </c>
      <c r="N19" s="22">
        <v>0</v>
      </c>
    </row>
    <row r="20" spans="1:14" s="32" customFormat="1" ht="69.900000000000006" customHeight="1" x14ac:dyDescent="0.2">
      <c r="A20" s="46"/>
      <c r="B20" s="14" t="s">
        <v>77</v>
      </c>
      <c r="C20" s="1" t="s">
        <v>39</v>
      </c>
      <c r="D20" s="40">
        <v>45742</v>
      </c>
      <c r="E20" s="14" t="s">
        <v>78</v>
      </c>
      <c r="F20" s="16">
        <v>4010901003823</v>
      </c>
      <c r="G20" s="17" t="s">
        <v>36</v>
      </c>
      <c r="H20" s="18">
        <v>9132750</v>
      </c>
      <c r="I20" s="18">
        <v>8745000</v>
      </c>
      <c r="J20" s="19">
        <v>0.95699999999999996</v>
      </c>
      <c r="K20" s="20" t="s">
        <v>37</v>
      </c>
      <c r="L20" s="20">
        <v>0</v>
      </c>
      <c r="M20" s="21" t="s">
        <v>37</v>
      </c>
      <c r="N20" s="22">
        <v>0</v>
      </c>
    </row>
    <row r="21" spans="1:14" s="32" customFormat="1" ht="69.900000000000006" customHeight="1" x14ac:dyDescent="0.2">
      <c r="A21" s="46"/>
      <c r="B21" s="14" t="s">
        <v>79</v>
      </c>
      <c r="C21" s="1" t="s">
        <v>39</v>
      </c>
      <c r="D21" s="40">
        <v>45743</v>
      </c>
      <c r="E21" s="14" t="s">
        <v>80</v>
      </c>
      <c r="F21" s="16">
        <v>1010001108872</v>
      </c>
      <c r="G21" s="17" t="s">
        <v>36</v>
      </c>
      <c r="H21" s="18" t="s">
        <v>53</v>
      </c>
      <c r="I21" s="18">
        <v>20020000</v>
      </c>
      <c r="J21" s="19" t="s">
        <v>49</v>
      </c>
      <c r="K21" s="20" t="s">
        <v>37</v>
      </c>
      <c r="L21" s="20">
        <v>0</v>
      </c>
      <c r="M21" s="21" t="s">
        <v>37</v>
      </c>
      <c r="N21" s="22">
        <v>0</v>
      </c>
    </row>
    <row r="22" spans="1:14" s="32" customFormat="1" ht="69.900000000000006" customHeight="1" x14ac:dyDescent="0.2">
      <c r="A22" s="46"/>
      <c r="B22" s="14" t="s">
        <v>81</v>
      </c>
      <c r="C22" s="1" t="s">
        <v>39</v>
      </c>
      <c r="D22" s="40">
        <v>45744</v>
      </c>
      <c r="E22" s="14" t="s">
        <v>82</v>
      </c>
      <c r="F22" s="16">
        <v>3010001129215</v>
      </c>
      <c r="G22" s="17" t="s">
        <v>36</v>
      </c>
      <c r="H22" s="18" t="s">
        <v>53</v>
      </c>
      <c r="I22" s="18">
        <v>16830000</v>
      </c>
      <c r="J22" s="19" t="s">
        <v>49</v>
      </c>
      <c r="K22" s="20" t="s">
        <v>37</v>
      </c>
      <c r="L22" s="20">
        <v>0</v>
      </c>
      <c r="M22" s="21" t="s">
        <v>37</v>
      </c>
      <c r="N22" s="22">
        <v>0</v>
      </c>
    </row>
    <row r="23" spans="1:14" s="32" customFormat="1" ht="69.900000000000006" customHeight="1" x14ac:dyDescent="0.2">
      <c r="A23" s="46"/>
      <c r="B23" s="14" t="s">
        <v>83</v>
      </c>
      <c r="C23" s="1" t="s">
        <v>39</v>
      </c>
      <c r="D23" s="40">
        <v>45744</v>
      </c>
      <c r="E23" s="14" t="s">
        <v>84</v>
      </c>
      <c r="F23" s="16">
        <v>1010901026918</v>
      </c>
      <c r="G23" s="17" t="s">
        <v>36</v>
      </c>
      <c r="H23" s="18" t="s">
        <v>53</v>
      </c>
      <c r="I23" s="18">
        <v>10230000</v>
      </c>
      <c r="J23" s="19" t="s">
        <v>49</v>
      </c>
      <c r="K23" s="20" t="s">
        <v>37</v>
      </c>
      <c r="L23" s="20">
        <v>0</v>
      </c>
      <c r="M23" s="21" t="s">
        <v>37</v>
      </c>
      <c r="N23" s="22">
        <v>0</v>
      </c>
    </row>
    <row r="24" spans="1:14" s="32" customFormat="1" ht="69.900000000000006" customHeight="1" x14ac:dyDescent="0.2">
      <c r="A24" s="46"/>
      <c r="B24" s="14" t="s">
        <v>85</v>
      </c>
      <c r="C24" s="1" t="s">
        <v>39</v>
      </c>
      <c r="D24" s="40">
        <v>45744</v>
      </c>
      <c r="E24" s="14" t="s">
        <v>86</v>
      </c>
      <c r="F24" s="16">
        <v>7010501032617</v>
      </c>
      <c r="G24" s="17" t="s">
        <v>36</v>
      </c>
      <c r="H24" s="18">
        <v>25484800</v>
      </c>
      <c r="I24" s="18">
        <v>9899890</v>
      </c>
      <c r="J24" s="19">
        <v>0.38800000000000001</v>
      </c>
      <c r="K24" s="20" t="s">
        <v>37</v>
      </c>
      <c r="L24" s="20">
        <v>0</v>
      </c>
      <c r="M24" s="21" t="s">
        <v>37</v>
      </c>
      <c r="N24" s="22">
        <v>0</v>
      </c>
    </row>
    <row r="25" spans="1:14" s="32" customFormat="1" ht="69.900000000000006" customHeight="1" x14ac:dyDescent="0.2">
      <c r="A25" s="46"/>
      <c r="B25" s="14" t="s">
        <v>87</v>
      </c>
      <c r="C25" s="1" t="s">
        <v>39</v>
      </c>
      <c r="D25" s="40">
        <v>45744</v>
      </c>
      <c r="E25" s="14" t="s">
        <v>88</v>
      </c>
      <c r="F25" s="16">
        <v>2010001008683</v>
      </c>
      <c r="G25" s="17" t="s">
        <v>36</v>
      </c>
      <c r="H25" s="18">
        <v>86020000</v>
      </c>
      <c r="I25" s="18">
        <v>86020000</v>
      </c>
      <c r="J25" s="19">
        <v>1</v>
      </c>
      <c r="K25" s="20" t="s">
        <v>37</v>
      </c>
      <c r="L25" s="20">
        <v>0</v>
      </c>
      <c r="M25" s="21" t="s">
        <v>37</v>
      </c>
      <c r="N25" s="22">
        <v>0</v>
      </c>
    </row>
    <row r="26" spans="1:14" s="32" customFormat="1" ht="69.900000000000006" customHeight="1" x14ac:dyDescent="0.2">
      <c r="A26" s="46"/>
      <c r="B26" s="14" t="s">
        <v>89</v>
      </c>
      <c r="C26" s="1" t="s">
        <v>39</v>
      </c>
      <c r="D26" s="40">
        <v>45744</v>
      </c>
      <c r="E26" s="14" t="s">
        <v>69</v>
      </c>
      <c r="F26" s="16">
        <v>1010001087332</v>
      </c>
      <c r="G26" s="17" t="s">
        <v>36</v>
      </c>
      <c r="H26" s="18">
        <v>24420000</v>
      </c>
      <c r="I26" s="18">
        <v>14630000</v>
      </c>
      <c r="J26" s="19">
        <v>0.59899999999999998</v>
      </c>
      <c r="K26" s="20" t="s">
        <v>37</v>
      </c>
      <c r="L26" s="20">
        <v>0</v>
      </c>
      <c r="M26" s="21" t="s">
        <v>37</v>
      </c>
      <c r="N26" s="22">
        <v>0</v>
      </c>
    </row>
    <row r="27" spans="1:14" s="32" customFormat="1" ht="69.900000000000006" customHeight="1" x14ac:dyDescent="0.2">
      <c r="A27" s="46"/>
      <c r="B27" s="14" t="s">
        <v>90</v>
      </c>
      <c r="C27" s="1" t="s">
        <v>39</v>
      </c>
      <c r="D27" s="40">
        <v>45747</v>
      </c>
      <c r="E27" s="14" t="s">
        <v>41</v>
      </c>
      <c r="F27" s="16">
        <v>7010001064648</v>
      </c>
      <c r="G27" s="17" t="s">
        <v>63</v>
      </c>
      <c r="H27" s="18" t="s">
        <v>53</v>
      </c>
      <c r="I27" s="18">
        <v>345400000</v>
      </c>
      <c r="J27" s="19" t="s">
        <v>49</v>
      </c>
      <c r="K27" s="20" t="s">
        <v>37</v>
      </c>
      <c r="L27" s="20">
        <v>0</v>
      </c>
      <c r="M27" s="21" t="s">
        <v>37</v>
      </c>
      <c r="N27" s="22">
        <v>0</v>
      </c>
    </row>
    <row r="28" spans="1:14" s="32" customFormat="1" ht="69.900000000000006" customHeight="1" x14ac:dyDescent="0.2">
      <c r="A28" s="46"/>
      <c r="B28" s="14" t="s">
        <v>91</v>
      </c>
      <c r="C28" s="1" t="s">
        <v>39</v>
      </c>
      <c r="D28" s="40" t="s">
        <v>49</v>
      </c>
      <c r="E28" s="14" t="s">
        <v>41</v>
      </c>
      <c r="F28" s="16">
        <v>7010001064648</v>
      </c>
      <c r="G28" s="17" t="s">
        <v>36</v>
      </c>
      <c r="H28" s="18" t="s">
        <v>49</v>
      </c>
      <c r="I28" s="18" t="s">
        <v>49</v>
      </c>
      <c r="J28" s="19" t="s">
        <v>49</v>
      </c>
      <c r="K28" s="20" t="s">
        <v>37</v>
      </c>
      <c r="L28" s="20">
        <v>0</v>
      </c>
      <c r="M28" s="21" t="s">
        <v>37</v>
      </c>
      <c r="N28" s="22">
        <v>0</v>
      </c>
    </row>
    <row r="29" spans="1:14" s="32" customFormat="1" ht="69.900000000000006" customHeight="1" x14ac:dyDescent="0.2">
      <c r="A29" s="46"/>
      <c r="B29" s="14" t="s">
        <v>92</v>
      </c>
      <c r="C29" s="1" t="s">
        <v>39</v>
      </c>
      <c r="D29" s="40" t="s">
        <v>49</v>
      </c>
      <c r="E29" s="14" t="s">
        <v>41</v>
      </c>
      <c r="F29" s="16">
        <v>7010001064648</v>
      </c>
      <c r="G29" s="17" t="s">
        <v>36</v>
      </c>
      <c r="H29" s="18" t="s">
        <v>49</v>
      </c>
      <c r="I29" s="18" t="s">
        <v>49</v>
      </c>
      <c r="J29" s="19" t="s">
        <v>49</v>
      </c>
      <c r="K29" s="20" t="s">
        <v>37</v>
      </c>
      <c r="L29" s="20">
        <v>0</v>
      </c>
      <c r="M29" s="21" t="s">
        <v>37</v>
      </c>
      <c r="N29" s="22">
        <v>0</v>
      </c>
    </row>
    <row r="30" spans="1:14" s="32" customFormat="1" ht="69.900000000000006" customHeight="1" x14ac:dyDescent="0.2">
      <c r="A30" s="46"/>
      <c r="B30" s="14" t="s">
        <v>93</v>
      </c>
      <c r="C30" s="1" t="s">
        <v>94</v>
      </c>
      <c r="D30" s="40" t="s">
        <v>95</v>
      </c>
      <c r="E30" s="14" t="s">
        <v>46</v>
      </c>
      <c r="F30" s="16">
        <v>8020001118501</v>
      </c>
      <c r="G30" s="17" t="s">
        <v>36</v>
      </c>
      <c r="H30" s="18" t="s">
        <v>96</v>
      </c>
      <c r="I30" s="18" t="s">
        <v>95</v>
      </c>
      <c r="J30" s="19" t="s">
        <v>97</v>
      </c>
      <c r="K30" s="20" t="s">
        <v>37</v>
      </c>
      <c r="L30" s="20">
        <v>0</v>
      </c>
      <c r="M30" s="21" t="s">
        <v>37</v>
      </c>
      <c r="N30" s="22">
        <v>0</v>
      </c>
    </row>
    <row r="31" spans="1:14" s="32" customFormat="1" ht="69.900000000000006" customHeight="1" x14ac:dyDescent="0.2">
      <c r="A31" s="46"/>
      <c r="B31" s="14" t="s">
        <v>98</v>
      </c>
      <c r="C31" s="1" t="s">
        <v>99</v>
      </c>
      <c r="D31" s="40">
        <v>45383</v>
      </c>
      <c r="E31" s="14" t="s">
        <v>100</v>
      </c>
      <c r="F31" s="16">
        <v>6011002033444</v>
      </c>
      <c r="G31" s="17" t="s">
        <v>63</v>
      </c>
      <c r="H31" s="18">
        <v>4561700</v>
      </c>
      <c r="I31" s="18">
        <v>2860000</v>
      </c>
      <c r="J31" s="19">
        <v>0.626</v>
      </c>
      <c r="K31" s="20" t="s">
        <v>37</v>
      </c>
      <c r="L31" s="20">
        <v>0</v>
      </c>
      <c r="M31" s="21" t="s">
        <v>37</v>
      </c>
      <c r="N31" s="22" t="s">
        <v>101</v>
      </c>
    </row>
    <row r="32" spans="1:14" s="32" customFormat="1" ht="69.900000000000006" customHeight="1" x14ac:dyDescent="0.2">
      <c r="A32" s="46"/>
      <c r="B32" s="14" t="s">
        <v>102</v>
      </c>
      <c r="C32" s="1" t="s">
        <v>99</v>
      </c>
      <c r="D32" s="40">
        <v>45383</v>
      </c>
      <c r="E32" s="14" t="s">
        <v>103</v>
      </c>
      <c r="F32" s="16">
        <v>6010001206523</v>
      </c>
      <c r="G32" s="17" t="s">
        <v>36</v>
      </c>
      <c r="H32" s="18">
        <v>1926496</v>
      </c>
      <c r="I32" s="18" t="s">
        <v>104</v>
      </c>
      <c r="J32" s="19">
        <v>0.86699999999999999</v>
      </c>
      <c r="K32" s="20" t="s">
        <v>37</v>
      </c>
      <c r="L32" s="20">
        <v>0</v>
      </c>
      <c r="M32" s="21" t="s">
        <v>37</v>
      </c>
      <c r="N32" s="22" t="s">
        <v>101</v>
      </c>
    </row>
    <row r="33" spans="1:14" s="32" customFormat="1" ht="69.900000000000006" customHeight="1" x14ac:dyDescent="0.2">
      <c r="A33" s="46"/>
      <c r="B33" s="14" t="s">
        <v>105</v>
      </c>
      <c r="C33" s="1" t="s">
        <v>106</v>
      </c>
      <c r="D33" s="40">
        <v>45436</v>
      </c>
      <c r="E33" s="14" t="s">
        <v>107</v>
      </c>
      <c r="F33" s="16">
        <v>9010401029819</v>
      </c>
      <c r="G33" s="17" t="s">
        <v>36</v>
      </c>
      <c r="H33" s="18" t="s">
        <v>47</v>
      </c>
      <c r="I33" s="18">
        <v>1185389</v>
      </c>
      <c r="J33" s="19" t="s">
        <v>49</v>
      </c>
      <c r="K33" s="20" t="s">
        <v>37</v>
      </c>
      <c r="L33" s="20">
        <v>0</v>
      </c>
      <c r="M33" s="21" t="s">
        <v>37</v>
      </c>
      <c r="N33" s="22" t="s">
        <v>101</v>
      </c>
    </row>
    <row r="34" spans="1:14" s="32" customFormat="1" ht="69.900000000000006" customHeight="1" x14ac:dyDescent="0.2">
      <c r="A34" s="46"/>
      <c r="B34" s="14" t="s">
        <v>108</v>
      </c>
      <c r="C34" s="1" t="s">
        <v>109</v>
      </c>
      <c r="D34" s="40">
        <v>45460</v>
      </c>
      <c r="E34" s="14" t="s">
        <v>110</v>
      </c>
      <c r="F34" s="16">
        <v>4011301001368</v>
      </c>
      <c r="G34" s="17" t="s">
        <v>36</v>
      </c>
      <c r="H34" s="18" t="s">
        <v>47</v>
      </c>
      <c r="I34" s="18">
        <v>15567</v>
      </c>
      <c r="J34" s="19" t="s">
        <v>49</v>
      </c>
      <c r="K34" s="20" t="s">
        <v>37</v>
      </c>
      <c r="L34" s="20">
        <v>0</v>
      </c>
      <c r="M34" s="21" t="s">
        <v>37</v>
      </c>
      <c r="N34" s="22" t="s">
        <v>101</v>
      </c>
    </row>
    <row r="35" spans="1:14" s="32" customFormat="1" ht="69.900000000000006" customHeight="1" x14ac:dyDescent="0.2">
      <c r="A35" s="46"/>
      <c r="B35" s="14" t="s">
        <v>111</v>
      </c>
      <c r="C35" s="1" t="s">
        <v>112</v>
      </c>
      <c r="D35" s="40">
        <v>45566</v>
      </c>
      <c r="E35" s="14" t="s">
        <v>113</v>
      </c>
      <c r="F35" s="16">
        <v>7010101000057</v>
      </c>
      <c r="G35" s="17" t="s">
        <v>36</v>
      </c>
      <c r="H35" s="18" t="s">
        <v>47</v>
      </c>
      <c r="I35" s="18">
        <v>247462</v>
      </c>
      <c r="J35" s="19" t="s">
        <v>49</v>
      </c>
      <c r="K35" s="20" t="s">
        <v>37</v>
      </c>
      <c r="L35" s="20">
        <v>0</v>
      </c>
      <c r="M35" s="21" t="s">
        <v>37</v>
      </c>
      <c r="N35" s="22" t="s">
        <v>114</v>
      </c>
    </row>
    <row r="36" spans="1:14" s="32" customFormat="1" ht="69.900000000000006" customHeight="1" x14ac:dyDescent="0.2">
      <c r="A36" s="46"/>
      <c r="B36" s="14" t="s">
        <v>115</v>
      </c>
      <c r="C36" s="1" t="s">
        <v>112</v>
      </c>
      <c r="D36" s="40">
        <v>45566</v>
      </c>
      <c r="E36" s="14" t="s">
        <v>116</v>
      </c>
      <c r="F36" s="16">
        <v>9050001053488</v>
      </c>
      <c r="G36" s="17" t="s">
        <v>36</v>
      </c>
      <c r="H36" s="18" t="s">
        <v>47</v>
      </c>
      <c r="I36" s="18">
        <v>106884</v>
      </c>
      <c r="J36" s="19" t="s">
        <v>49</v>
      </c>
      <c r="K36" s="20" t="s">
        <v>37</v>
      </c>
      <c r="L36" s="20">
        <v>0</v>
      </c>
      <c r="M36" s="21" t="s">
        <v>37</v>
      </c>
      <c r="N36" s="22" t="s">
        <v>114</v>
      </c>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t="str">
        <f>IF(A89="","",VLOOKUP(A89,#REF!,5,FALSE))</f>
        <v/>
      </c>
      <c r="C89" s="1" t="str">
        <f>IF(A89="","",VLOOKUP(A89,#REF!,6,FALSE))</f>
        <v/>
      </c>
      <c r="D89" s="40" t="str">
        <f>IF(A89="","",VLOOKUP(A89,#REF!,9,FALSE))</f>
        <v/>
      </c>
      <c r="E89" s="14" t="str">
        <f>IF(A89="","",VLOOKUP(A89,#REF!,10,FALSE))</f>
        <v/>
      </c>
      <c r="F89" s="16" t="str">
        <f>IF(A89="","",VLOOKUP(A89,#REF!,11,FALSE))</f>
        <v/>
      </c>
      <c r="G89" s="17" t="str">
        <f>IF(A89="","",IF(VLOOKUP(A89,#REF!,14,FALSE)="②一般競争入札（総合評価方式）","一般競争入札"&amp;CHAR(10)&amp;"（総合評価方式）","一般競争入札"))</f>
        <v/>
      </c>
      <c r="H89" s="18" t="str">
        <f>IF(A89="","",IF(VLOOKUP(A89,#REF!,16,FALSE)="他官署で調達手続きを実施のため","他官署で調達手続きを実施のため",IF(VLOOKUP(A89,#REF!,23,FALSE)="②同種の他の契約の予定価格を類推されるおそれがあるため公表しない","同種の他の契約の予定価格を類推されるおそれがあるため公表しない",IF(VLOOKUP(A89,#REF!,23,FALSE)="－","－",IF(VLOOKUP(A89,#REF!,7,FALSE)&lt;&gt;"",TEXT(VLOOKUP(A89,#REF!,16,FALSE),"#,##0円")&amp;CHAR(10)&amp;"(A)",VLOOKUP(A89,#REF!,16,FALSE))))))</f>
        <v/>
      </c>
      <c r="I89" s="18" t="str">
        <f>IF(A89="","",VLOOKUP(A89,#REF!,17,FALSE))</f>
        <v/>
      </c>
      <c r="J89" s="19" t="str">
        <f>IF(A89="","",IF(VLOOKUP(A89,#REF!,16,FALSE)="他官署で調達手続きを実施のため","－",IF(VLOOKUP(A89,#REF!,23,FALSE)="②同種の他の契約の予定価格を類推されるおそれがあるため公表しない","－",IF(VLOOKUP(A89,#REF!,23,FALSE)="－","－",IF(VLOOKUP(A89,#REF!,7,FALSE)&lt;&gt;"",TEXT(VLOOKUP(A89,#REF!,19,FALSE),"#.0%")&amp;CHAR(10)&amp;"(B/A×100)",VLOOKUP(A89,#REF!,19,FALSE))))))</f>
        <v/>
      </c>
      <c r="K89" s="20" t="str">
        <f>IF(A89="","",IF(VLOOKUP(A89,#REF!,12,FALSE)="①公益社団法人","公社",IF(VLOOKUP(A89,#REF!,12,FALSE)="②公益財団法人","公財","")))</f>
        <v/>
      </c>
      <c r="L89" s="20" t="str">
        <f>IF(A89="","",VLOOKUP(A89,#REF!,13,FALSE))</f>
        <v/>
      </c>
      <c r="M89" s="21" t="str">
        <f>IF(A89="","",IF(VLOOKUP(A89,#REF!,13,FALSE)="国所管",VLOOKUP(A89,#REF!,24,FALSE),""))</f>
        <v/>
      </c>
      <c r="N89" s="22" t="str">
        <f>IF(A89="","",IF(AND(P89="○",O89="分担契約/単価契約"),"単価契約"&amp;CHAR(10)&amp;"予定調達総額 "&amp;TEXT(VLOOKUP(A89,#REF!,16,FALSE),"#,##0円")&amp;"(B)"&amp;CHAR(10)&amp;"分担契約"&amp;CHAR(10)&amp;VLOOKUP(A89,#REF!,32,FALSE),IF(AND(P89="○",O89="分担契約"),"分担契約"&amp;CHAR(10)&amp;"契約総額 "&amp;TEXT(VLOOKUP(A89,#REF!,16,FALSE),"#,##0円")&amp;"(B)"&amp;CHAR(10)&amp;VLOOKUP(A89,#REF!,32,FALSE),(IF(O89="分担契約/単価契約","単価契約"&amp;CHAR(10)&amp;"予定調達総額 "&amp;TEXT(VLOOKUP(A89,#REF!,16,FALSE),"#,##0円")&amp;CHAR(10)&amp;"分担契約"&amp;CHAR(10)&amp;VLOOKUP(A89,#REF!,32,FALSE),IF(O89="分担契約","分担契約"&amp;CHAR(10)&amp;"契約総額 "&amp;TEXT(VLOOKUP(A89,#REF!,16,FALSE),"#,##0円")&amp;CHAR(10)&amp;VLOOKUP(A89,#REF!,32,FALSE),IF(O89="単価契約","単価契約"&amp;CHAR(10)&amp;"予定調達総額 "&amp;TEXT(VLOOKUP(A89,#REF!,16,FALSE),"#,##0円")&amp;CHAR(10)&amp;VLOOKUP(A89,#REF!,32,FALSE),VLOOKUP(A89,#REF!,32,FALSE))))))))</f>
        <v/>
      </c>
      <c r="O89" s="32"/>
      <c r="P89" s="32"/>
    </row>
    <row r="90" spans="1:16" ht="69.900000000000006" customHeight="1" x14ac:dyDescent="0.2">
      <c r="A90" s="46"/>
      <c r="B90" s="14" t="str">
        <f>IF(A90="","",VLOOKUP(A90,#REF!,5,FALSE))</f>
        <v/>
      </c>
      <c r="C90" s="1" t="str">
        <f>IF(A90="","",VLOOKUP(A90,#REF!,6,FALSE))</f>
        <v/>
      </c>
      <c r="D90" s="40" t="str">
        <f>IF(A90="","",VLOOKUP(A90,#REF!,9,FALSE))</f>
        <v/>
      </c>
      <c r="E90" s="14" t="str">
        <f>IF(A90="","",VLOOKUP(A90,#REF!,10,FALSE))</f>
        <v/>
      </c>
      <c r="F90" s="16" t="str">
        <f>IF(A90="","",VLOOKUP(A90,#REF!,11,FALSE))</f>
        <v/>
      </c>
      <c r="G90" s="17" t="str">
        <f>IF(A90="","",IF(VLOOKUP(A90,#REF!,14,FALSE)="②一般競争入札（総合評価方式）","一般競争入札"&amp;CHAR(10)&amp;"（総合評価方式）","一般競争入札"))</f>
        <v/>
      </c>
      <c r="H90" s="18" t="str">
        <f>IF(A90="","",IF(VLOOKUP(A90,#REF!,16,FALSE)="他官署で調達手続きを実施のため","他官署で調達手続きを実施のため",IF(VLOOKUP(A90,#REF!,23,FALSE)="②同種の他の契約の予定価格を類推されるおそれがあるため公表しない","同種の他の契約の予定価格を類推されるおそれがあるため公表しない",IF(VLOOKUP(A90,#REF!,23,FALSE)="－","－",IF(VLOOKUP(A90,#REF!,7,FALSE)&lt;&gt;"",TEXT(VLOOKUP(A90,#REF!,16,FALSE),"#,##0円")&amp;CHAR(10)&amp;"(A)",VLOOKUP(A90,#REF!,16,FALSE))))))</f>
        <v/>
      </c>
      <c r="I90" s="18" t="str">
        <f>IF(A90="","",VLOOKUP(A90,#REF!,17,FALSE))</f>
        <v/>
      </c>
      <c r="J90" s="19" t="str">
        <f>IF(A90="","",IF(VLOOKUP(A90,#REF!,16,FALSE)="他官署で調達手続きを実施のため","－",IF(VLOOKUP(A90,#REF!,23,FALSE)="②同種の他の契約の予定価格を類推されるおそれがあるため公表しない","－",IF(VLOOKUP(A90,#REF!,23,FALSE)="－","－",IF(VLOOKUP(A90,#REF!,7,FALSE)&lt;&gt;"",TEXT(VLOOKUP(A90,#REF!,19,FALSE),"#.0%")&amp;CHAR(10)&amp;"(B/A×100)",VLOOKUP(A90,#REF!,19,FALSE))))))</f>
        <v/>
      </c>
      <c r="K90" s="20" t="str">
        <f>IF(A90="","",IF(VLOOKUP(A90,#REF!,12,FALSE)="①公益社団法人","公社",IF(VLOOKUP(A90,#REF!,12,FALSE)="②公益財団法人","公財","")))</f>
        <v/>
      </c>
      <c r="L90" s="20" t="str">
        <f>IF(A90="","",VLOOKUP(A90,#REF!,13,FALSE))</f>
        <v/>
      </c>
      <c r="M90" s="21" t="str">
        <f>IF(A90="","",IF(VLOOKUP(A90,#REF!,13,FALSE)="国所管",VLOOKUP(A90,#REF!,24,FALSE),""))</f>
        <v/>
      </c>
      <c r="N90" s="22" t="str">
        <f>IF(A90="","",IF(AND(P90="○",O90="分担契約/単価契約"),"単価契約"&amp;CHAR(10)&amp;"予定調達総額 "&amp;TEXT(VLOOKUP(A90,#REF!,16,FALSE),"#,##0円")&amp;"(B)"&amp;CHAR(10)&amp;"分担契約"&amp;CHAR(10)&amp;VLOOKUP(A90,#REF!,32,FALSE),IF(AND(P90="○",O90="分担契約"),"分担契約"&amp;CHAR(10)&amp;"契約総額 "&amp;TEXT(VLOOKUP(A90,#REF!,16,FALSE),"#,##0円")&amp;"(B)"&amp;CHAR(10)&amp;VLOOKUP(A90,#REF!,32,FALSE),(IF(O90="分担契約/単価契約","単価契約"&amp;CHAR(10)&amp;"予定調達総額 "&amp;TEXT(VLOOKUP(A90,#REF!,16,FALSE),"#,##0円")&amp;CHAR(10)&amp;"分担契約"&amp;CHAR(10)&amp;VLOOKUP(A90,#REF!,32,FALSE),IF(O90="分担契約","分担契約"&amp;CHAR(10)&amp;"契約総額 "&amp;TEXT(VLOOKUP(A90,#REF!,16,FALSE),"#,##0円")&amp;CHAR(10)&amp;VLOOKUP(A90,#REF!,32,FALSE),IF(O90="単価契約","単価契約"&amp;CHAR(10)&amp;"予定調達総額 "&amp;TEXT(VLOOKUP(A90,#REF!,16,FALSE),"#,##0円")&amp;CHAR(10)&amp;VLOOKUP(A90,#REF!,32,FALSE),VLOOKUP(A90,#REF!,32,FALSE))))))))</f>
        <v/>
      </c>
      <c r="O90" s="32"/>
      <c r="P90" s="32"/>
    </row>
    <row r="91" spans="1:16" ht="69.900000000000006" customHeight="1" x14ac:dyDescent="0.2">
      <c r="A91" s="46"/>
      <c r="B91" s="14" t="str">
        <f>IF(A91="","",VLOOKUP(A91,#REF!,5,FALSE))</f>
        <v/>
      </c>
      <c r="C91" s="1" t="str">
        <f>IF(A91="","",VLOOKUP(A91,#REF!,6,FALSE))</f>
        <v/>
      </c>
      <c r="D91" s="40" t="str">
        <f>IF(A91="","",VLOOKUP(A91,#REF!,9,FALSE))</f>
        <v/>
      </c>
      <c r="E91" s="14" t="str">
        <f>IF(A91="","",VLOOKUP(A91,#REF!,10,FALSE))</f>
        <v/>
      </c>
      <c r="F91" s="16" t="str">
        <f>IF(A91="","",VLOOKUP(A91,#REF!,11,FALSE))</f>
        <v/>
      </c>
      <c r="G91" s="17" t="str">
        <f>IF(A91="","",IF(VLOOKUP(A91,#REF!,14,FALSE)="②一般競争入札（総合評価方式）","一般競争入札"&amp;CHAR(10)&amp;"（総合評価方式）","一般競争入札"))</f>
        <v/>
      </c>
      <c r="H91" s="18" t="str">
        <f>IF(A91="","",IF(VLOOKUP(A91,#REF!,16,FALSE)="他官署で調達手続きを実施のため","他官署で調達手続きを実施のため",IF(VLOOKUP(A91,#REF!,23,FALSE)="②同種の他の契約の予定価格を類推されるおそれがあるため公表しない","同種の他の契約の予定価格を類推されるおそれがあるため公表しない",IF(VLOOKUP(A91,#REF!,23,FALSE)="－","－",IF(VLOOKUP(A91,#REF!,7,FALSE)&lt;&gt;"",TEXT(VLOOKUP(A91,#REF!,16,FALSE),"#,##0円")&amp;CHAR(10)&amp;"(A)",VLOOKUP(A91,#REF!,16,FALSE))))))</f>
        <v/>
      </c>
      <c r="I91" s="18" t="str">
        <f>IF(A91="","",VLOOKUP(A91,#REF!,17,FALSE))</f>
        <v/>
      </c>
      <c r="J91" s="19" t="str">
        <f>IF(A91="","",IF(VLOOKUP(A91,#REF!,16,FALSE)="他官署で調達手続きを実施のため","－",IF(VLOOKUP(A91,#REF!,23,FALSE)="②同種の他の契約の予定価格を類推されるおそれがあるため公表しない","－",IF(VLOOKUP(A91,#REF!,23,FALSE)="－","－",IF(VLOOKUP(A91,#REF!,7,FALSE)&lt;&gt;"",TEXT(VLOOKUP(A91,#REF!,19,FALSE),"#.0%")&amp;CHAR(10)&amp;"(B/A×100)",VLOOKUP(A91,#REF!,19,FALSE))))))</f>
        <v/>
      </c>
      <c r="K91" s="20" t="str">
        <f>IF(A91="","",IF(VLOOKUP(A91,#REF!,12,FALSE)="①公益社団法人","公社",IF(VLOOKUP(A91,#REF!,12,FALSE)="②公益財団法人","公財","")))</f>
        <v/>
      </c>
      <c r="L91" s="20" t="str">
        <f>IF(A91="","",VLOOKUP(A91,#REF!,13,FALSE))</f>
        <v/>
      </c>
      <c r="M91" s="21" t="str">
        <f>IF(A91="","",IF(VLOOKUP(A91,#REF!,13,FALSE)="国所管",VLOOKUP(A91,#REF!,24,FALSE),""))</f>
        <v/>
      </c>
      <c r="N91" s="22" t="str">
        <f>IF(A91="","",IF(AND(P91="○",O91="分担契約/単価契約"),"単価契約"&amp;CHAR(10)&amp;"予定調達総額 "&amp;TEXT(VLOOKUP(A91,#REF!,16,FALSE),"#,##0円")&amp;"(B)"&amp;CHAR(10)&amp;"分担契約"&amp;CHAR(10)&amp;VLOOKUP(A91,#REF!,32,FALSE),IF(AND(P91="○",O91="分担契約"),"分担契約"&amp;CHAR(10)&amp;"契約総額 "&amp;TEXT(VLOOKUP(A91,#REF!,16,FALSE),"#,##0円")&amp;"(B)"&amp;CHAR(10)&amp;VLOOKUP(A91,#REF!,32,FALSE),(IF(O91="分担契約/単価契約","単価契約"&amp;CHAR(10)&amp;"予定調達総額 "&amp;TEXT(VLOOKUP(A91,#REF!,16,FALSE),"#,##0円")&amp;CHAR(10)&amp;"分担契約"&amp;CHAR(10)&amp;VLOOKUP(A91,#REF!,32,FALSE),IF(O91="分担契約","分担契約"&amp;CHAR(10)&amp;"契約総額 "&amp;TEXT(VLOOKUP(A91,#REF!,16,FALSE),"#,##0円")&amp;CHAR(10)&amp;VLOOKUP(A91,#REF!,32,FALSE),IF(O91="単価契約","単価契約"&amp;CHAR(10)&amp;"予定調達総額 "&amp;TEXT(VLOOKUP(A91,#REF!,16,FALSE),"#,##0円")&amp;CHAR(10)&amp;VLOOKUP(A91,#REF!,32,FALSE),VLOOKUP(A91,#REF!,32,FALSE))))))))</f>
        <v/>
      </c>
      <c r="O91" s="32"/>
      <c r="P91" s="32"/>
    </row>
    <row r="92" spans="1:16" ht="69.900000000000006" customHeight="1" x14ac:dyDescent="0.2">
      <c r="A92" s="46"/>
      <c r="B92" s="14" t="str">
        <f>IF(A92="","",VLOOKUP(A92,#REF!,5,FALSE))</f>
        <v/>
      </c>
      <c r="C92" s="1" t="str">
        <f>IF(A92="","",VLOOKUP(A92,#REF!,6,FALSE))</f>
        <v/>
      </c>
      <c r="D92" s="40" t="str">
        <f>IF(A92="","",VLOOKUP(A92,#REF!,9,FALSE))</f>
        <v/>
      </c>
      <c r="E92" s="14" t="str">
        <f>IF(A92="","",VLOOKUP(A92,#REF!,10,FALSE))</f>
        <v/>
      </c>
      <c r="F92" s="16" t="str">
        <f>IF(A92="","",VLOOKUP(A92,#REF!,11,FALSE))</f>
        <v/>
      </c>
      <c r="G92" s="17" t="str">
        <f>IF(A92="","",IF(VLOOKUP(A92,#REF!,14,FALSE)="②一般競争入札（総合評価方式）","一般競争入札"&amp;CHAR(10)&amp;"（総合評価方式）","一般競争入札"))</f>
        <v/>
      </c>
      <c r="H92" s="18" t="str">
        <f>IF(A92="","",IF(VLOOKUP(A92,#REF!,16,FALSE)="他官署で調達手続きを実施のため","他官署で調達手続きを実施のため",IF(VLOOKUP(A92,#REF!,23,FALSE)="②同種の他の契約の予定価格を類推されるおそれがあるため公表しない","同種の他の契約の予定価格を類推されるおそれがあるため公表しない",IF(VLOOKUP(A92,#REF!,23,FALSE)="－","－",IF(VLOOKUP(A92,#REF!,7,FALSE)&lt;&gt;"",TEXT(VLOOKUP(A92,#REF!,16,FALSE),"#,##0円")&amp;CHAR(10)&amp;"(A)",VLOOKUP(A92,#REF!,16,FALSE))))))</f>
        <v/>
      </c>
      <c r="I92" s="18" t="str">
        <f>IF(A92="","",VLOOKUP(A92,#REF!,17,FALSE))</f>
        <v/>
      </c>
      <c r="J92" s="19" t="str">
        <f>IF(A92="","",IF(VLOOKUP(A92,#REF!,16,FALSE)="他官署で調達手続きを実施のため","－",IF(VLOOKUP(A92,#REF!,23,FALSE)="②同種の他の契約の予定価格を類推されるおそれがあるため公表しない","－",IF(VLOOKUP(A92,#REF!,23,FALSE)="－","－",IF(VLOOKUP(A92,#REF!,7,FALSE)&lt;&gt;"",TEXT(VLOOKUP(A92,#REF!,19,FALSE),"#.0%")&amp;CHAR(10)&amp;"(B/A×100)",VLOOKUP(A92,#REF!,19,FALSE))))))</f>
        <v/>
      </c>
      <c r="K92" s="20" t="str">
        <f>IF(A92="","",IF(VLOOKUP(A92,#REF!,12,FALSE)="①公益社団法人","公社",IF(VLOOKUP(A92,#REF!,12,FALSE)="②公益財団法人","公財","")))</f>
        <v/>
      </c>
      <c r="L92" s="20" t="str">
        <f>IF(A92="","",VLOOKUP(A92,#REF!,13,FALSE))</f>
        <v/>
      </c>
      <c r="M92" s="21" t="str">
        <f>IF(A92="","",IF(VLOOKUP(A92,#REF!,13,FALSE)="国所管",VLOOKUP(A92,#REF!,24,FALSE),""))</f>
        <v/>
      </c>
      <c r="N92" s="22" t="str">
        <f>IF(A92="","",IF(AND(P92="○",O92="分担契約/単価契約"),"単価契約"&amp;CHAR(10)&amp;"予定調達総額 "&amp;TEXT(VLOOKUP(A92,#REF!,16,FALSE),"#,##0円")&amp;"(B)"&amp;CHAR(10)&amp;"分担契約"&amp;CHAR(10)&amp;VLOOKUP(A92,#REF!,32,FALSE),IF(AND(P92="○",O92="分担契約"),"分担契約"&amp;CHAR(10)&amp;"契約総額 "&amp;TEXT(VLOOKUP(A92,#REF!,16,FALSE),"#,##0円")&amp;"(B)"&amp;CHAR(10)&amp;VLOOKUP(A92,#REF!,32,FALSE),(IF(O92="分担契約/単価契約","単価契約"&amp;CHAR(10)&amp;"予定調達総額 "&amp;TEXT(VLOOKUP(A92,#REF!,16,FALSE),"#,##0円")&amp;CHAR(10)&amp;"分担契約"&amp;CHAR(10)&amp;VLOOKUP(A92,#REF!,32,FALSE),IF(O92="分担契約","分担契約"&amp;CHAR(10)&amp;"契約総額 "&amp;TEXT(VLOOKUP(A92,#REF!,16,FALSE),"#,##0円")&amp;CHAR(10)&amp;VLOOKUP(A92,#REF!,32,FALSE),IF(O92="単価契約","単価契約"&amp;CHAR(10)&amp;"予定調達総額 "&amp;TEXT(VLOOKUP(A92,#REF!,16,FALSE),"#,##0円")&amp;CHAR(10)&amp;VLOOKUP(A92,#REF!,32,FALSE),VLOOKUP(A92,#REF!,32,FALSE))))))))</f>
        <v/>
      </c>
      <c r="O92" s="32"/>
      <c r="P92" s="32"/>
    </row>
    <row r="93" spans="1:16" ht="69.900000000000006" customHeight="1" x14ac:dyDescent="0.2">
      <c r="A93" s="46"/>
      <c r="B93" s="14" t="str">
        <f>IF(A93="","",VLOOKUP(A93,#REF!,5,FALSE))</f>
        <v/>
      </c>
      <c r="C93" s="1" t="str">
        <f>IF(A93="","",VLOOKUP(A93,#REF!,6,FALSE))</f>
        <v/>
      </c>
      <c r="D93" s="40" t="str">
        <f>IF(A93="","",VLOOKUP(A93,#REF!,9,FALSE))</f>
        <v/>
      </c>
      <c r="E93" s="14" t="str">
        <f>IF(A93="","",VLOOKUP(A93,#REF!,10,FALSE))</f>
        <v/>
      </c>
      <c r="F93" s="16" t="str">
        <f>IF(A93="","",VLOOKUP(A93,#REF!,11,FALSE))</f>
        <v/>
      </c>
      <c r="G93" s="17" t="str">
        <f>IF(A93="","",IF(VLOOKUP(A93,#REF!,14,FALSE)="②一般競争入札（総合評価方式）","一般競争入札"&amp;CHAR(10)&amp;"（総合評価方式）","一般競争入札"))</f>
        <v/>
      </c>
      <c r="H93" s="18" t="str">
        <f>IF(A93="","",IF(VLOOKUP(A93,#REF!,16,FALSE)="他官署で調達手続きを実施のため","他官署で調達手続きを実施のため",IF(VLOOKUP(A93,#REF!,23,FALSE)="②同種の他の契約の予定価格を類推されるおそれがあるため公表しない","同種の他の契約の予定価格を類推されるおそれがあるため公表しない",IF(VLOOKUP(A93,#REF!,23,FALSE)="－","－",IF(VLOOKUP(A93,#REF!,7,FALSE)&lt;&gt;"",TEXT(VLOOKUP(A93,#REF!,16,FALSE),"#,##0円")&amp;CHAR(10)&amp;"(A)",VLOOKUP(A93,#REF!,16,FALSE))))))</f>
        <v/>
      </c>
      <c r="I93" s="18" t="str">
        <f>IF(A93="","",VLOOKUP(A93,#REF!,17,FALSE))</f>
        <v/>
      </c>
      <c r="J93" s="19" t="str">
        <f>IF(A93="","",IF(VLOOKUP(A93,#REF!,16,FALSE)="他官署で調達手続きを実施のため","－",IF(VLOOKUP(A93,#REF!,23,FALSE)="②同種の他の契約の予定価格を類推されるおそれがあるため公表しない","－",IF(VLOOKUP(A93,#REF!,23,FALSE)="－","－",IF(VLOOKUP(A93,#REF!,7,FALSE)&lt;&gt;"",TEXT(VLOOKUP(A93,#REF!,19,FALSE),"#.0%")&amp;CHAR(10)&amp;"(B/A×100)",VLOOKUP(A93,#REF!,19,FALSE))))))</f>
        <v/>
      </c>
      <c r="K93" s="20" t="str">
        <f>IF(A93="","",IF(VLOOKUP(A93,#REF!,12,FALSE)="①公益社団法人","公社",IF(VLOOKUP(A93,#REF!,12,FALSE)="②公益財団法人","公財","")))</f>
        <v/>
      </c>
      <c r="L93" s="20" t="str">
        <f>IF(A93="","",VLOOKUP(A93,#REF!,13,FALSE))</f>
        <v/>
      </c>
      <c r="M93" s="21" t="str">
        <f>IF(A93="","",IF(VLOOKUP(A93,#REF!,13,FALSE)="国所管",VLOOKUP(A93,#REF!,24,FALSE),""))</f>
        <v/>
      </c>
      <c r="N93" s="22" t="str">
        <f>IF(A93="","",IF(AND(P93="○",O93="分担契約/単価契約"),"単価契約"&amp;CHAR(10)&amp;"予定調達総額 "&amp;TEXT(VLOOKUP(A93,#REF!,16,FALSE),"#,##0円")&amp;"(B)"&amp;CHAR(10)&amp;"分担契約"&amp;CHAR(10)&amp;VLOOKUP(A93,#REF!,32,FALSE),IF(AND(P93="○",O93="分担契約"),"分担契約"&amp;CHAR(10)&amp;"契約総額 "&amp;TEXT(VLOOKUP(A93,#REF!,16,FALSE),"#,##0円")&amp;"(B)"&amp;CHAR(10)&amp;VLOOKUP(A93,#REF!,32,FALSE),(IF(O93="分担契約/単価契約","単価契約"&amp;CHAR(10)&amp;"予定調達総額 "&amp;TEXT(VLOOKUP(A93,#REF!,16,FALSE),"#,##0円")&amp;CHAR(10)&amp;"分担契約"&amp;CHAR(10)&amp;VLOOKUP(A93,#REF!,32,FALSE),IF(O93="分担契約","分担契約"&amp;CHAR(10)&amp;"契約総額 "&amp;TEXT(VLOOKUP(A93,#REF!,16,FALSE),"#,##0円")&amp;CHAR(10)&amp;VLOOKUP(A93,#REF!,32,FALSE),IF(O93="単価契約","単価契約"&amp;CHAR(10)&amp;"予定調達総額 "&amp;TEXT(VLOOKUP(A93,#REF!,16,FALSE),"#,##0円")&amp;CHAR(10)&amp;VLOOKUP(A93,#REF!,32,FALSE),VLOOKUP(A93,#REF!,32,FALSE))))))))</f>
        <v/>
      </c>
      <c r="O93" s="32"/>
      <c r="P93" s="32"/>
    </row>
    <row r="94" spans="1:16" ht="69.900000000000006" customHeight="1" x14ac:dyDescent="0.2">
      <c r="A94" s="46"/>
      <c r="B94" s="14" t="str">
        <f>IF(A94="","",VLOOKUP(A94,#REF!,5,FALSE))</f>
        <v/>
      </c>
      <c r="C94" s="1" t="str">
        <f>IF(A94="","",VLOOKUP(A94,#REF!,6,FALSE))</f>
        <v/>
      </c>
      <c r="D94" s="40" t="str">
        <f>IF(A94="","",VLOOKUP(A94,#REF!,9,FALSE))</f>
        <v/>
      </c>
      <c r="E94" s="14" t="str">
        <f>IF(A94="","",VLOOKUP(A94,#REF!,10,FALSE))</f>
        <v/>
      </c>
      <c r="F94" s="16" t="str">
        <f>IF(A94="","",VLOOKUP(A94,#REF!,11,FALSE))</f>
        <v/>
      </c>
      <c r="G94" s="17" t="str">
        <f>IF(A94="","",IF(VLOOKUP(A94,#REF!,14,FALSE)="②一般競争入札（総合評価方式）","一般競争入札"&amp;CHAR(10)&amp;"（総合評価方式）","一般競争入札"))</f>
        <v/>
      </c>
      <c r="H94" s="18" t="str">
        <f>IF(A94="","",IF(VLOOKUP(A94,#REF!,16,FALSE)="他官署で調達手続きを実施のため","他官署で調達手続きを実施のため",IF(VLOOKUP(A94,#REF!,23,FALSE)="②同種の他の契約の予定価格を類推されるおそれがあるため公表しない","同種の他の契約の予定価格を類推されるおそれがあるため公表しない",IF(VLOOKUP(A94,#REF!,23,FALSE)="－","－",IF(VLOOKUP(A94,#REF!,7,FALSE)&lt;&gt;"",TEXT(VLOOKUP(A94,#REF!,16,FALSE),"#,##0円")&amp;CHAR(10)&amp;"(A)",VLOOKUP(A94,#REF!,16,FALSE))))))</f>
        <v/>
      </c>
      <c r="I94" s="18" t="str">
        <f>IF(A94="","",VLOOKUP(A94,#REF!,17,FALSE))</f>
        <v/>
      </c>
      <c r="J94" s="19" t="str">
        <f>IF(A94="","",IF(VLOOKUP(A94,#REF!,16,FALSE)="他官署で調達手続きを実施のため","－",IF(VLOOKUP(A94,#REF!,23,FALSE)="②同種の他の契約の予定価格を類推されるおそれがあるため公表しない","－",IF(VLOOKUP(A94,#REF!,23,FALSE)="－","－",IF(VLOOKUP(A94,#REF!,7,FALSE)&lt;&gt;"",TEXT(VLOOKUP(A94,#REF!,19,FALSE),"#.0%")&amp;CHAR(10)&amp;"(B/A×100)",VLOOKUP(A94,#REF!,19,FALSE))))))</f>
        <v/>
      </c>
      <c r="K94" s="20" t="str">
        <f>IF(A94="","",IF(VLOOKUP(A94,#REF!,12,FALSE)="①公益社団法人","公社",IF(VLOOKUP(A94,#REF!,12,FALSE)="②公益財団法人","公財","")))</f>
        <v/>
      </c>
      <c r="L94" s="20" t="str">
        <f>IF(A94="","",VLOOKUP(A94,#REF!,13,FALSE))</f>
        <v/>
      </c>
      <c r="M94" s="21" t="str">
        <f>IF(A94="","",IF(VLOOKUP(A94,#REF!,13,FALSE)="国所管",VLOOKUP(A94,#REF!,24,FALSE),""))</f>
        <v/>
      </c>
      <c r="N94" s="22"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row r="106" spans="1:16" ht="69.900000000000006" customHeight="1" x14ac:dyDescent="0.2"/>
    <row r="107" spans="1:16" ht="69.900000000000006" customHeight="1" x14ac:dyDescent="0.2"/>
    <row r="108"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200-000000000000}"/>
    <dataValidation imeMode="halfAlpha" allowBlank="1" showInputMessage="1" showErrorMessage="1" errorTitle="参考" error="半角数字で入力して下さい。" promptTitle="入力方法" prompt="半角数字で入力して下さい。" sqref="H6:J104"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I7" sqref="I7"/>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t="s">
        <v>117</v>
      </c>
      <c r="C6" s="1" t="s">
        <v>118</v>
      </c>
      <c r="D6" s="15">
        <v>45383</v>
      </c>
      <c r="E6" s="14" t="s">
        <v>119</v>
      </c>
      <c r="F6" s="16">
        <v>1010001112577</v>
      </c>
      <c r="G6" s="33" t="s">
        <v>120</v>
      </c>
      <c r="H6" s="18">
        <v>5612649</v>
      </c>
      <c r="I6" s="18" t="s">
        <v>121</v>
      </c>
      <c r="J6" s="20">
        <v>1</v>
      </c>
      <c r="K6" s="34"/>
      <c r="L6" s="20" t="s">
        <v>37</v>
      </c>
      <c r="M6" s="20">
        <v>0</v>
      </c>
      <c r="N6" s="34" t="s">
        <v>37</v>
      </c>
      <c r="O6" s="22">
        <v>0</v>
      </c>
    </row>
    <row r="7" spans="1:15" s="32" customFormat="1" ht="76.2" customHeight="1" x14ac:dyDescent="0.2">
      <c r="A7" s="46"/>
      <c r="B7" s="14" t="s">
        <v>122</v>
      </c>
      <c r="C7" s="1" t="s">
        <v>99</v>
      </c>
      <c r="D7" s="15">
        <v>45383</v>
      </c>
      <c r="E7" s="14" t="s">
        <v>123</v>
      </c>
      <c r="F7" s="16">
        <v>8011005000968</v>
      </c>
      <c r="G7" s="33" t="s">
        <v>124</v>
      </c>
      <c r="H7" s="18" t="s">
        <v>49</v>
      </c>
      <c r="I7" s="18">
        <v>1693155</v>
      </c>
      <c r="J7" s="20" t="s">
        <v>49</v>
      </c>
      <c r="K7" s="34"/>
      <c r="L7" s="20"/>
      <c r="M7" s="20"/>
      <c r="N7" s="34"/>
      <c r="O7" s="22"/>
    </row>
    <row r="8" spans="1:15" s="32" customFormat="1" ht="78.599999999999994" customHeight="1" x14ac:dyDescent="0.2">
      <c r="A8" s="46"/>
      <c r="B8" s="14" t="s">
        <v>125</v>
      </c>
      <c r="C8" s="1" t="s">
        <v>99</v>
      </c>
      <c r="D8" s="15">
        <v>45383</v>
      </c>
      <c r="E8" s="14" t="s">
        <v>126</v>
      </c>
      <c r="F8" s="16">
        <v>1010001112577</v>
      </c>
      <c r="G8" s="33" t="s">
        <v>127</v>
      </c>
      <c r="H8" s="18">
        <v>12510111</v>
      </c>
      <c r="I8" s="18" t="s">
        <v>121</v>
      </c>
      <c r="J8" s="20">
        <v>1</v>
      </c>
      <c r="K8" s="34"/>
      <c r="L8" s="20" t="s">
        <v>37</v>
      </c>
      <c r="M8" s="20">
        <v>0</v>
      </c>
      <c r="N8" s="34" t="s">
        <v>37</v>
      </c>
      <c r="O8" s="22">
        <v>0</v>
      </c>
    </row>
    <row r="9" spans="1:15" s="32" customFormat="1" ht="67.2" customHeight="1" x14ac:dyDescent="0.2">
      <c r="A9" s="46"/>
      <c r="B9" s="14" t="s">
        <v>125</v>
      </c>
      <c r="C9" s="1" t="s">
        <v>99</v>
      </c>
      <c r="D9" s="15">
        <v>45383</v>
      </c>
      <c r="E9" s="14" t="s">
        <v>128</v>
      </c>
      <c r="F9" s="16">
        <v>1010001112577</v>
      </c>
      <c r="G9" s="33" t="s">
        <v>127</v>
      </c>
      <c r="H9" s="18">
        <v>4853331</v>
      </c>
      <c r="I9" s="18" t="s">
        <v>121</v>
      </c>
      <c r="J9" s="20">
        <v>1</v>
      </c>
      <c r="K9" s="34"/>
      <c r="L9" s="20"/>
      <c r="M9" s="20"/>
      <c r="N9" s="34"/>
      <c r="O9" s="22"/>
    </row>
    <row r="10" spans="1:15" s="32" customFormat="1" ht="59.4" customHeight="1" x14ac:dyDescent="0.2">
      <c r="A10" s="46"/>
      <c r="B10" s="14" t="s">
        <v>125</v>
      </c>
      <c r="C10" s="1" t="s">
        <v>99</v>
      </c>
      <c r="D10" s="15">
        <v>45383</v>
      </c>
      <c r="E10" s="14" t="s">
        <v>129</v>
      </c>
      <c r="F10" s="16">
        <v>1010001112577</v>
      </c>
      <c r="G10" s="33" t="s">
        <v>127</v>
      </c>
      <c r="H10" s="18">
        <v>1218611</v>
      </c>
      <c r="I10" s="18" t="s">
        <v>121</v>
      </c>
      <c r="J10" s="20">
        <v>1</v>
      </c>
      <c r="K10" s="34"/>
      <c r="L10" s="20"/>
      <c r="M10" s="20"/>
      <c r="N10" s="34"/>
      <c r="O10" s="22"/>
    </row>
    <row r="11" spans="1:15" s="32" customFormat="1" ht="65.400000000000006" customHeight="1" x14ac:dyDescent="0.2">
      <c r="A11" s="46"/>
      <c r="B11" s="14" t="s">
        <v>130</v>
      </c>
      <c r="C11" s="1" t="s">
        <v>39</v>
      </c>
      <c r="D11" s="15">
        <v>45719</v>
      </c>
      <c r="E11" s="14" t="s">
        <v>41</v>
      </c>
      <c r="F11" s="16">
        <v>7010001064648</v>
      </c>
      <c r="G11" s="33" t="s">
        <v>38</v>
      </c>
      <c r="H11" s="18">
        <v>1723040</v>
      </c>
      <c r="I11" s="18">
        <v>1723040</v>
      </c>
      <c r="J11" s="20">
        <v>1</v>
      </c>
      <c r="K11" s="34"/>
      <c r="L11" s="20" t="s">
        <v>37</v>
      </c>
      <c r="M11" s="20">
        <v>0</v>
      </c>
      <c r="N11" s="34" t="s">
        <v>37</v>
      </c>
      <c r="O11" s="22">
        <v>0</v>
      </c>
    </row>
    <row r="12" spans="1:15" s="32" customFormat="1" ht="69.900000000000006" customHeight="1" x14ac:dyDescent="0.2">
      <c r="A12" s="46"/>
      <c r="B12" s="14" t="s">
        <v>131</v>
      </c>
      <c r="C12" s="1" t="s">
        <v>39</v>
      </c>
      <c r="D12" s="15">
        <v>45741</v>
      </c>
      <c r="E12" s="14" t="s">
        <v>132</v>
      </c>
      <c r="F12" s="16">
        <v>7010401022916</v>
      </c>
      <c r="G12" s="33" t="s">
        <v>133</v>
      </c>
      <c r="H12" s="18" t="s">
        <v>53</v>
      </c>
      <c r="I12" s="18">
        <v>228707600</v>
      </c>
      <c r="J12" s="20" t="s">
        <v>49</v>
      </c>
      <c r="K12" s="34"/>
      <c r="L12" s="20" t="s">
        <v>37</v>
      </c>
      <c r="M12" s="20">
        <v>0</v>
      </c>
      <c r="N12" s="34" t="s">
        <v>37</v>
      </c>
      <c r="O12" s="22">
        <v>0</v>
      </c>
    </row>
    <row r="13" spans="1:15" s="32" customFormat="1" ht="69.900000000000006" customHeight="1" x14ac:dyDescent="0.2">
      <c r="A13" s="46"/>
      <c r="B13" s="14" t="s">
        <v>134</v>
      </c>
      <c r="C13" s="1" t="s">
        <v>39</v>
      </c>
      <c r="D13" s="15">
        <v>45744</v>
      </c>
      <c r="E13" s="14" t="s">
        <v>135</v>
      </c>
      <c r="F13" s="16">
        <v>8010001047222</v>
      </c>
      <c r="G13" s="33" t="s">
        <v>136</v>
      </c>
      <c r="H13" s="18" t="s">
        <v>53</v>
      </c>
      <c r="I13" s="18">
        <v>85580000</v>
      </c>
      <c r="J13" s="20" t="s">
        <v>49</v>
      </c>
      <c r="K13" s="34"/>
      <c r="L13" s="20" t="s">
        <v>37</v>
      </c>
      <c r="M13" s="20">
        <v>0</v>
      </c>
      <c r="N13" s="34" t="s">
        <v>37</v>
      </c>
      <c r="O13" s="22">
        <v>0</v>
      </c>
    </row>
    <row r="14" spans="1:15" s="32" customFormat="1" ht="69.900000000000006" customHeight="1" x14ac:dyDescent="0.2">
      <c r="A14" s="46"/>
      <c r="B14" s="14" t="s">
        <v>137</v>
      </c>
      <c r="C14" s="1" t="s">
        <v>138</v>
      </c>
      <c r="D14" s="15" t="s">
        <v>139</v>
      </c>
      <c r="E14" s="14" t="s">
        <v>140</v>
      </c>
      <c r="F14" s="16">
        <v>9010001061924</v>
      </c>
      <c r="G14" s="33" t="s">
        <v>141</v>
      </c>
      <c r="H14" s="18" t="s">
        <v>49</v>
      </c>
      <c r="I14" s="18" t="s">
        <v>49</v>
      </c>
      <c r="J14" s="20" t="s">
        <v>49</v>
      </c>
      <c r="K14" s="34"/>
      <c r="L14" s="20" t="s">
        <v>37</v>
      </c>
      <c r="M14" s="20">
        <v>0</v>
      </c>
      <c r="N14" s="34" t="s">
        <v>37</v>
      </c>
      <c r="O14" s="22"/>
    </row>
    <row r="15" spans="1:15" s="32" customFormat="1" ht="69.900000000000006" customHeight="1" x14ac:dyDescent="0.2">
      <c r="A15" s="46"/>
      <c r="B15" s="14" t="s">
        <v>142</v>
      </c>
      <c r="C15" s="1" t="s">
        <v>138</v>
      </c>
      <c r="D15" s="15" t="s">
        <v>139</v>
      </c>
      <c r="E15" s="14" t="s">
        <v>143</v>
      </c>
      <c r="F15" s="16">
        <v>8040001045891</v>
      </c>
      <c r="G15" s="33" t="s">
        <v>141</v>
      </c>
      <c r="H15" s="18" t="s">
        <v>49</v>
      </c>
      <c r="I15" s="18" t="s">
        <v>49</v>
      </c>
      <c r="J15" s="20" t="s">
        <v>49</v>
      </c>
      <c r="K15" s="34"/>
      <c r="L15" s="20" t="s">
        <v>37</v>
      </c>
      <c r="M15" s="20">
        <v>0</v>
      </c>
      <c r="N15" s="34" t="s">
        <v>37</v>
      </c>
      <c r="O15" s="22"/>
    </row>
    <row r="16" spans="1:15" s="32" customFormat="1" ht="69.900000000000006" customHeight="1" x14ac:dyDescent="0.2">
      <c r="A16" s="46"/>
      <c r="B16" s="14" t="s">
        <v>142</v>
      </c>
      <c r="C16" s="1" t="s">
        <v>138</v>
      </c>
      <c r="D16" s="15" t="s">
        <v>139</v>
      </c>
      <c r="E16" s="14" t="s">
        <v>144</v>
      </c>
      <c r="F16" s="16">
        <v>1010001067912</v>
      </c>
      <c r="G16" s="33" t="s">
        <v>141</v>
      </c>
      <c r="H16" s="18" t="s">
        <v>49</v>
      </c>
      <c r="I16" s="18" t="s">
        <v>49</v>
      </c>
      <c r="J16" s="20" t="s">
        <v>49</v>
      </c>
      <c r="K16" s="34"/>
      <c r="L16" s="20" t="s">
        <v>37</v>
      </c>
      <c r="M16" s="20">
        <v>0</v>
      </c>
      <c r="N16" s="34" t="s">
        <v>37</v>
      </c>
      <c r="O16" s="22"/>
    </row>
    <row r="17" spans="1:15" s="32" customFormat="1" ht="69.900000000000006" customHeight="1" x14ac:dyDescent="0.2">
      <c r="A17" s="46"/>
      <c r="B17" s="14" t="s">
        <v>145</v>
      </c>
      <c r="C17" s="1" t="s">
        <v>39</v>
      </c>
      <c r="D17" s="15" t="s">
        <v>49</v>
      </c>
      <c r="E17" s="14" t="s">
        <v>146</v>
      </c>
      <c r="F17" s="16">
        <v>7010401022924</v>
      </c>
      <c r="G17" s="33" t="s">
        <v>147</v>
      </c>
      <c r="H17" s="18" t="s">
        <v>49</v>
      </c>
      <c r="I17" s="18" t="s">
        <v>49</v>
      </c>
      <c r="J17" s="20" t="s">
        <v>49</v>
      </c>
      <c r="K17" s="34"/>
      <c r="L17" s="20" t="s">
        <v>37</v>
      </c>
      <c r="M17" s="20">
        <v>0</v>
      </c>
      <c r="N17" s="34" t="s">
        <v>37</v>
      </c>
      <c r="O17" s="22">
        <v>0</v>
      </c>
    </row>
    <row r="18" spans="1:15" s="32" customFormat="1" ht="69.900000000000006" customHeight="1" x14ac:dyDescent="0.2">
      <c r="A18" s="46"/>
      <c r="B18" s="14" t="s">
        <v>148</v>
      </c>
      <c r="C18" s="1" t="s">
        <v>39</v>
      </c>
      <c r="D18" s="15" t="s">
        <v>49</v>
      </c>
      <c r="E18" s="14" t="s">
        <v>144</v>
      </c>
      <c r="F18" s="16">
        <v>1010001067912</v>
      </c>
      <c r="G18" s="33" t="s">
        <v>147</v>
      </c>
      <c r="H18" s="18" t="s">
        <v>49</v>
      </c>
      <c r="I18" s="18" t="s">
        <v>49</v>
      </c>
      <c r="J18" s="20" t="s">
        <v>49</v>
      </c>
      <c r="K18" s="34"/>
      <c r="L18" s="20" t="s">
        <v>37</v>
      </c>
      <c r="M18" s="20">
        <v>0</v>
      </c>
      <c r="N18" s="34" t="s">
        <v>37</v>
      </c>
      <c r="O18" s="22">
        <v>0</v>
      </c>
    </row>
    <row r="19" spans="1:15" s="32" customFormat="1" ht="69.900000000000006" customHeight="1" x14ac:dyDescent="0.2">
      <c r="A19" s="46"/>
      <c r="B19" s="14" t="s">
        <v>149</v>
      </c>
      <c r="C19" s="1" t="s">
        <v>39</v>
      </c>
      <c r="D19" s="15" t="s">
        <v>49</v>
      </c>
      <c r="E19" s="14" t="s">
        <v>150</v>
      </c>
      <c r="F19" s="16">
        <v>8011101028104</v>
      </c>
      <c r="G19" s="33" t="s">
        <v>147</v>
      </c>
      <c r="H19" s="18" t="s">
        <v>49</v>
      </c>
      <c r="I19" s="18" t="s">
        <v>49</v>
      </c>
      <c r="J19" s="20" t="s">
        <v>49</v>
      </c>
      <c r="K19" s="34"/>
      <c r="L19" s="20" t="s">
        <v>37</v>
      </c>
      <c r="M19" s="20">
        <v>0</v>
      </c>
      <c r="N19" s="34" t="s">
        <v>37</v>
      </c>
      <c r="O19" s="22">
        <v>0</v>
      </c>
    </row>
    <row r="20" spans="1:15" s="32" customFormat="1" ht="69.900000000000006" customHeight="1" x14ac:dyDescent="0.2">
      <c r="A20" s="46"/>
      <c r="B20" s="14" t="s">
        <v>151</v>
      </c>
      <c r="C20" s="1" t="s">
        <v>39</v>
      </c>
      <c r="D20" s="15" t="s">
        <v>49</v>
      </c>
      <c r="E20" s="14" t="s">
        <v>152</v>
      </c>
      <c r="F20" s="16">
        <v>7010001063732</v>
      </c>
      <c r="G20" s="33" t="s">
        <v>147</v>
      </c>
      <c r="H20" s="18" t="s">
        <v>49</v>
      </c>
      <c r="I20" s="18" t="s">
        <v>49</v>
      </c>
      <c r="J20" s="20" t="s">
        <v>49</v>
      </c>
      <c r="K20" s="34"/>
      <c r="L20" s="20" t="s">
        <v>37</v>
      </c>
      <c r="M20" s="20">
        <v>0</v>
      </c>
      <c r="N20" s="34" t="s">
        <v>37</v>
      </c>
      <c r="O20" s="22">
        <v>0</v>
      </c>
    </row>
    <row r="21" spans="1:15" s="32" customFormat="1" ht="69.900000000000006" customHeight="1" x14ac:dyDescent="0.2">
      <c r="A21" s="46"/>
      <c r="B21" s="14" t="s">
        <v>153</v>
      </c>
      <c r="C21" s="1" t="s">
        <v>39</v>
      </c>
      <c r="D21" s="15" t="s">
        <v>49</v>
      </c>
      <c r="E21" s="14" t="s">
        <v>40</v>
      </c>
      <c r="F21" s="16">
        <v>9010401052465</v>
      </c>
      <c r="G21" s="33" t="s">
        <v>147</v>
      </c>
      <c r="H21" s="18" t="s">
        <v>49</v>
      </c>
      <c r="I21" s="18" t="s">
        <v>49</v>
      </c>
      <c r="J21" s="20" t="s">
        <v>49</v>
      </c>
      <c r="K21" s="34"/>
      <c r="L21" s="20" t="s">
        <v>37</v>
      </c>
      <c r="M21" s="20">
        <v>0</v>
      </c>
      <c r="N21" s="34" t="s">
        <v>37</v>
      </c>
      <c r="O21" s="22">
        <v>0</v>
      </c>
    </row>
    <row r="22" spans="1:15" s="32" customFormat="1" ht="69.900000000000006" customHeight="1" x14ac:dyDescent="0.2">
      <c r="A22" s="46"/>
      <c r="B22" s="14" t="s">
        <v>154</v>
      </c>
      <c r="C22" s="1" t="s">
        <v>39</v>
      </c>
      <c r="D22" s="15" t="s">
        <v>49</v>
      </c>
      <c r="E22" s="14" t="s">
        <v>155</v>
      </c>
      <c r="F22" s="16">
        <v>1120001019349</v>
      </c>
      <c r="G22" s="33" t="s">
        <v>147</v>
      </c>
      <c r="H22" s="18" t="s">
        <v>49</v>
      </c>
      <c r="I22" s="18" t="s">
        <v>49</v>
      </c>
      <c r="J22" s="20" t="s">
        <v>49</v>
      </c>
      <c r="K22" s="34"/>
      <c r="L22" s="20" t="s">
        <v>37</v>
      </c>
      <c r="M22" s="20">
        <v>0</v>
      </c>
      <c r="N22" s="34" t="s">
        <v>37</v>
      </c>
      <c r="O22" s="22">
        <v>0</v>
      </c>
    </row>
    <row r="23" spans="1:15" s="32" customFormat="1" ht="69.900000000000006" customHeight="1" x14ac:dyDescent="0.2">
      <c r="A23" s="46"/>
      <c r="B23" s="14" t="s">
        <v>156</v>
      </c>
      <c r="C23" s="1" t="s">
        <v>39</v>
      </c>
      <c r="D23" s="15" t="s">
        <v>49</v>
      </c>
      <c r="E23" s="14" t="s">
        <v>157</v>
      </c>
      <c r="F23" s="16">
        <v>2010901041404</v>
      </c>
      <c r="G23" s="33" t="s">
        <v>147</v>
      </c>
      <c r="H23" s="18" t="s">
        <v>49</v>
      </c>
      <c r="I23" s="18" t="s">
        <v>49</v>
      </c>
      <c r="J23" s="20" t="s">
        <v>49</v>
      </c>
      <c r="K23" s="34"/>
      <c r="L23" s="20" t="s">
        <v>37</v>
      </c>
      <c r="M23" s="20">
        <v>0</v>
      </c>
      <c r="N23" s="34" t="s">
        <v>37</v>
      </c>
      <c r="O23" s="22">
        <v>0</v>
      </c>
    </row>
    <row r="24" spans="1:15" s="32" customFormat="1" ht="69.900000000000006" customHeight="1" x14ac:dyDescent="0.2">
      <c r="A24" s="46"/>
      <c r="B24" s="14" t="s">
        <v>158</v>
      </c>
      <c r="C24" s="1" t="s">
        <v>39</v>
      </c>
      <c r="D24" s="15" t="s">
        <v>49</v>
      </c>
      <c r="E24" s="14" t="s">
        <v>159</v>
      </c>
      <c r="F24" s="16">
        <v>2240001006697</v>
      </c>
      <c r="G24" s="33" t="s">
        <v>147</v>
      </c>
      <c r="H24" s="18" t="s">
        <v>49</v>
      </c>
      <c r="I24" s="18" t="s">
        <v>49</v>
      </c>
      <c r="J24" s="20" t="s">
        <v>49</v>
      </c>
      <c r="K24" s="34"/>
      <c r="L24" s="20" t="s">
        <v>37</v>
      </c>
      <c r="M24" s="20">
        <v>0</v>
      </c>
      <c r="N24" s="34" t="s">
        <v>37</v>
      </c>
      <c r="O24" s="22">
        <v>0</v>
      </c>
    </row>
    <row r="25" spans="1:15" s="32" customFormat="1" ht="69.900000000000006" customHeight="1" x14ac:dyDescent="0.2">
      <c r="A25" s="46"/>
      <c r="B25" s="14" t="s">
        <v>160</v>
      </c>
      <c r="C25" s="1" t="s">
        <v>161</v>
      </c>
      <c r="D25" s="15" t="s">
        <v>49</v>
      </c>
      <c r="E25" s="14" t="s">
        <v>162</v>
      </c>
      <c r="F25" s="16">
        <v>9011101031552</v>
      </c>
      <c r="G25" s="33" t="s">
        <v>147</v>
      </c>
      <c r="H25" s="18" t="s">
        <v>49</v>
      </c>
      <c r="I25" s="18" t="s">
        <v>49</v>
      </c>
      <c r="J25" s="20" t="s">
        <v>49</v>
      </c>
      <c r="K25" s="34"/>
      <c r="L25" s="20" t="s">
        <v>37</v>
      </c>
      <c r="M25" s="20">
        <v>0</v>
      </c>
      <c r="N25" s="34" t="s">
        <v>37</v>
      </c>
      <c r="O25" s="22">
        <v>0</v>
      </c>
    </row>
    <row r="26" spans="1:15" s="32" customFormat="1" ht="69.900000000000006" customHeight="1" x14ac:dyDescent="0.2">
      <c r="A26" s="46"/>
      <c r="B26" s="14" t="s">
        <v>163</v>
      </c>
      <c r="C26" s="1" t="s">
        <v>39</v>
      </c>
      <c r="D26" s="15" t="s">
        <v>49</v>
      </c>
      <c r="E26" s="14" t="s">
        <v>164</v>
      </c>
      <c r="F26" s="16">
        <v>6010401020516</v>
      </c>
      <c r="G26" s="33" t="s">
        <v>141</v>
      </c>
      <c r="H26" s="18" t="s">
        <v>49</v>
      </c>
      <c r="I26" s="18" t="s">
        <v>95</v>
      </c>
      <c r="J26" s="20" t="s">
        <v>49</v>
      </c>
      <c r="K26" s="34"/>
      <c r="L26" s="20" t="s">
        <v>37</v>
      </c>
      <c r="M26" s="20">
        <v>0</v>
      </c>
      <c r="N26" s="34" t="s">
        <v>37</v>
      </c>
      <c r="O26" s="22">
        <v>0</v>
      </c>
    </row>
    <row r="27" spans="1:15" s="32" customFormat="1" ht="69.900000000000006" customHeight="1" x14ac:dyDescent="0.2">
      <c r="A27" s="46"/>
      <c r="B27" s="14" t="s">
        <v>165</v>
      </c>
      <c r="C27" s="1" t="s">
        <v>39</v>
      </c>
      <c r="D27" s="15" t="s">
        <v>49</v>
      </c>
      <c r="E27" s="14" t="s">
        <v>164</v>
      </c>
      <c r="F27" s="16">
        <v>6010401020516</v>
      </c>
      <c r="G27" s="33" t="s">
        <v>141</v>
      </c>
      <c r="H27" s="18" t="s">
        <v>49</v>
      </c>
      <c r="I27" s="18" t="s">
        <v>49</v>
      </c>
      <c r="J27" s="20" t="s">
        <v>49</v>
      </c>
      <c r="K27" s="34"/>
      <c r="L27" s="20" t="s">
        <v>37</v>
      </c>
      <c r="M27" s="20">
        <v>0</v>
      </c>
      <c r="N27" s="34" t="s">
        <v>37</v>
      </c>
      <c r="O27" s="22">
        <v>0</v>
      </c>
    </row>
    <row r="28" spans="1:15" s="32" customFormat="1" ht="69.900000000000006" customHeight="1" x14ac:dyDescent="0.2">
      <c r="A28" s="46"/>
      <c r="B28" s="14" t="s">
        <v>166</v>
      </c>
      <c r="C28" s="1" t="s">
        <v>39</v>
      </c>
      <c r="D28" s="15" t="s">
        <v>49</v>
      </c>
      <c r="E28" s="14" t="s">
        <v>164</v>
      </c>
      <c r="F28" s="16">
        <v>6010401020516</v>
      </c>
      <c r="G28" s="33" t="s">
        <v>141</v>
      </c>
      <c r="H28" s="18" t="s">
        <v>49</v>
      </c>
      <c r="I28" s="18" t="s">
        <v>49</v>
      </c>
      <c r="J28" s="20" t="s">
        <v>49</v>
      </c>
      <c r="K28" s="34"/>
      <c r="L28" s="20" t="s">
        <v>37</v>
      </c>
      <c r="M28" s="20">
        <v>0</v>
      </c>
      <c r="N28" s="34" t="s">
        <v>37</v>
      </c>
      <c r="O28" s="22">
        <v>0</v>
      </c>
    </row>
    <row r="29" spans="1:15" s="32" customFormat="1" ht="69.900000000000006" customHeight="1" x14ac:dyDescent="0.2">
      <c r="A29" s="46"/>
      <c r="B29" s="14" t="s">
        <v>167</v>
      </c>
      <c r="C29" s="1" t="s">
        <v>39</v>
      </c>
      <c r="D29" s="15" t="s">
        <v>49</v>
      </c>
      <c r="E29" s="14" t="s">
        <v>168</v>
      </c>
      <c r="F29" s="16">
        <v>8000020130001</v>
      </c>
      <c r="G29" s="33" t="s">
        <v>141</v>
      </c>
      <c r="H29" s="18" t="s">
        <v>49</v>
      </c>
      <c r="I29" s="18" t="s">
        <v>49</v>
      </c>
      <c r="J29" s="20" t="s">
        <v>49</v>
      </c>
      <c r="K29" s="34"/>
      <c r="L29" s="20" t="s">
        <v>37</v>
      </c>
      <c r="M29" s="20">
        <v>0</v>
      </c>
      <c r="N29" s="34" t="s">
        <v>37</v>
      </c>
      <c r="O29" s="22">
        <v>0</v>
      </c>
    </row>
    <row r="30" spans="1:15" s="32" customFormat="1" ht="69.900000000000006" customHeight="1" x14ac:dyDescent="0.2">
      <c r="A30" s="46"/>
      <c r="B30" s="14" t="s">
        <v>169</v>
      </c>
      <c r="C30" s="1" t="s">
        <v>39</v>
      </c>
      <c r="D30" s="15" t="s">
        <v>49</v>
      </c>
      <c r="E30" s="14" t="s">
        <v>168</v>
      </c>
      <c r="F30" s="16">
        <v>8000020130001</v>
      </c>
      <c r="G30" s="33" t="s">
        <v>141</v>
      </c>
      <c r="H30" s="18" t="s">
        <v>49</v>
      </c>
      <c r="I30" s="18" t="s">
        <v>49</v>
      </c>
      <c r="J30" s="20" t="s">
        <v>49</v>
      </c>
      <c r="K30" s="34"/>
      <c r="L30" s="20" t="s">
        <v>37</v>
      </c>
      <c r="M30" s="20">
        <v>0</v>
      </c>
      <c r="N30" s="34" t="s">
        <v>37</v>
      </c>
      <c r="O30" s="22">
        <v>0</v>
      </c>
    </row>
    <row r="31" spans="1:15" s="32" customFormat="1" ht="64.8" x14ac:dyDescent="0.2">
      <c r="A31" s="46"/>
      <c r="B31" s="14" t="s">
        <v>170</v>
      </c>
      <c r="C31" s="1" t="s">
        <v>39</v>
      </c>
      <c r="D31" s="15" t="s">
        <v>49</v>
      </c>
      <c r="E31" s="14" t="s">
        <v>171</v>
      </c>
      <c r="F31" s="16">
        <v>7010401085351</v>
      </c>
      <c r="G31" s="33" t="s">
        <v>141</v>
      </c>
      <c r="H31" s="18" t="s">
        <v>49</v>
      </c>
      <c r="I31" s="18" t="s">
        <v>49</v>
      </c>
      <c r="J31" s="20" t="s">
        <v>49</v>
      </c>
      <c r="K31" s="34"/>
      <c r="L31" s="20" t="s">
        <v>37</v>
      </c>
      <c r="M31" s="20">
        <v>0</v>
      </c>
      <c r="N31" s="34" t="s">
        <v>37</v>
      </c>
      <c r="O31" s="22">
        <v>0</v>
      </c>
    </row>
    <row r="32" spans="1:15" s="32" customFormat="1" ht="69.900000000000006" customHeight="1" x14ac:dyDescent="0.2">
      <c r="A32" s="46"/>
      <c r="B32" s="14" t="s">
        <v>172</v>
      </c>
      <c r="C32" s="1" t="s">
        <v>39</v>
      </c>
      <c r="D32" s="15" t="s">
        <v>49</v>
      </c>
      <c r="E32" s="14" t="s">
        <v>173</v>
      </c>
      <c r="F32" s="16">
        <v>8010001166930</v>
      </c>
      <c r="G32" s="33" t="s">
        <v>136</v>
      </c>
      <c r="H32" s="18" t="s">
        <v>53</v>
      </c>
      <c r="I32" s="18" t="s">
        <v>49</v>
      </c>
      <c r="J32" s="20" t="s">
        <v>49</v>
      </c>
      <c r="K32" s="34"/>
      <c r="L32" s="20" t="s">
        <v>37</v>
      </c>
      <c r="M32" s="20">
        <v>0</v>
      </c>
      <c r="N32" s="34" t="s">
        <v>37</v>
      </c>
      <c r="O32" s="22">
        <v>0</v>
      </c>
    </row>
    <row r="33" spans="1:15" s="32" customFormat="1" ht="64.8" x14ac:dyDescent="0.2">
      <c r="A33" s="46"/>
      <c r="B33" s="14" t="s">
        <v>174</v>
      </c>
      <c r="C33" s="1" t="s">
        <v>112</v>
      </c>
      <c r="D33" s="15">
        <v>45511</v>
      </c>
      <c r="E33" s="14" t="s">
        <v>175</v>
      </c>
      <c r="F33" s="16">
        <v>4011101047545</v>
      </c>
      <c r="G33" s="33" t="s">
        <v>176</v>
      </c>
      <c r="H33" s="18" t="s">
        <v>47</v>
      </c>
      <c r="I33" s="18">
        <v>55683</v>
      </c>
      <c r="J33" s="20" t="s">
        <v>49</v>
      </c>
      <c r="K33" s="34"/>
      <c r="L33" s="20" t="s">
        <v>37</v>
      </c>
      <c r="M33" s="20">
        <v>0</v>
      </c>
      <c r="N33" s="34" t="s">
        <v>37</v>
      </c>
      <c r="O33" s="22" t="s">
        <v>114</v>
      </c>
    </row>
    <row r="34" spans="1:15" s="32" customFormat="1" ht="69.900000000000006" customHeight="1" x14ac:dyDescent="0.2">
      <c r="A34" s="46"/>
      <c r="B34" s="14" t="s">
        <v>177</v>
      </c>
      <c r="C34" s="1" t="s">
        <v>112</v>
      </c>
      <c r="D34" s="15">
        <v>45513</v>
      </c>
      <c r="E34" s="14" t="s">
        <v>178</v>
      </c>
      <c r="F34" s="16">
        <v>2011101012138</v>
      </c>
      <c r="G34" s="33" t="s">
        <v>176</v>
      </c>
      <c r="H34" s="18" t="s">
        <v>47</v>
      </c>
      <c r="I34" s="18">
        <v>18711</v>
      </c>
      <c r="J34" s="20" t="s">
        <v>49</v>
      </c>
      <c r="K34" s="34"/>
      <c r="L34" s="20" t="s">
        <v>37</v>
      </c>
      <c r="M34" s="20">
        <v>0</v>
      </c>
      <c r="N34" s="34" t="s">
        <v>37</v>
      </c>
      <c r="O34" s="22" t="s">
        <v>114</v>
      </c>
    </row>
    <row r="35" spans="1:15" s="32" customFormat="1" ht="69.900000000000006" customHeight="1" x14ac:dyDescent="0.2">
      <c r="A35" s="46"/>
      <c r="B35" s="14" t="s">
        <v>179</v>
      </c>
      <c r="C35" s="1" t="s">
        <v>39</v>
      </c>
      <c r="D35" s="15" t="s">
        <v>49</v>
      </c>
      <c r="E35" s="14" t="s">
        <v>180</v>
      </c>
      <c r="F35" s="16">
        <v>9010401041641</v>
      </c>
      <c r="G35" s="33" t="s">
        <v>136</v>
      </c>
      <c r="H35" s="18" t="s">
        <v>53</v>
      </c>
      <c r="I35" s="18" t="s">
        <v>49</v>
      </c>
      <c r="J35" s="20" t="s">
        <v>49</v>
      </c>
      <c r="K35" s="34"/>
      <c r="L35" s="20" t="s">
        <v>37</v>
      </c>
      <c r="M35" s="20">
        <v>0</v>
      </c>
      <c r="N35" s="34" t="s">
        <v>37</v>
      </c>
      <c r="O35" s="22">
        <v>0</v>
      </c>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69.900000000000006" customHeight="1" x14ac:dyDescent="0.2">
      <c r="A85" s="46"/>
      <c r="B85" s="14"/>
      <c r="C85" s="1"/>
      <c r="D85" s="15"/>
      <c r="E85" s="14"/>
      <c r="F85" s="16"/>
      <c r="G85" s="33"/>
      <c r="H85" s="18"/>
      <c r="I85" s="18"/>
      <c r="J85" s="20"/>
      <c r="K85" s="34"/>
      <c r="L85" s="20"/>
      <c r="M85" s="20"/>
      <c r="N85" s="34"/>
      <c r="O85" s="22"/>
    </row>
    <row r="86" spans="1:15" s="32" customForma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x14ac:dyDescent="0.2">
      <c r="A88" s="46"/>
      <c r="B88" s="14"/>
      <c r="C88" s="1"/>
      <c r="D88" s="15"/>
      <c r="E88" s="14"/>
      <c r="F88" s="16"/>
      <c r="G88" s="33"/>
      <c r="H88" s="18"/>
      <c r="I88" s="18"/>
      <c r="J88" s="20"/>
      <c r="K88" s="34"/>
      <c r="L88" s="20"/>
      <c r="M88" s="20"/>
      <c r="N88" s="34"/>
      <c r="O88" s="22"/>
    </row>
    <row r="89" spans="1:15" s="32" customForma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x14ac:dyDescent="0.2">
      <c r="A91" s="46"/>
      <c r="B91" s="14"/>
      <c r="C91" s="1"/>
      <c r="D91" s="15"/>
      <c r="E91" s="14"/>
      <c r="F91" s="16"/>
      <c r="G91" s="33"/>
      <c r="H91" s="18"/>
      <c r="I91" s="18"/>
      <c r="J91" s="20"/>
      <c r="K91" s="34"/>
      <c r="L91" s="20"/>
      <c r="M91" s="20"/>
      <c r="N91" s="34"/>
      <c r="O91" s="22"/>
    </row>
    <row r="92" spans="1:15" s="32" customForma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37</v>
      </c>
      <c r="C97" s="1" t="s">
        <v>37</v>
      </c>
      <c r="D97" s="15" t="s">
        <v>37</v>
      </c>
      <c r="E97" s="14" t="s">
        <v>37</v>
      </c>
      <c r="F97" s="16" t="s">
        <v>37</v>
      </c>
      <c r="G97" s="33" t="s">
        <v>37</v>
      </c>
      <c r="H97" s="18" t="s">
        <v>37</v>
      </c>
      <c r="I97" s="18" t="s">
        <v>37</v>
      </c>
      <c r="J97" s="20" t="s">
        <v>37</v>
      </c>
      <c r="K97" s="34"/>
      <c r="L97" s="20" t="s">
        <v>37</v>
      </c>
      <c r="M97" s="20" t="s">
        <v>37</v>
      </c>
      <c r="N97" s="34" t="s">
        <v>37</v>
      </c>
      <c r="O97" s="22" t="s">
        <v>37</v>
      </c>
    </row>
    <row r="98" spans="1:16" s="32" customFormat="1" ht="69.900000000000006" customHeight="1" x14ac:dyDescent="0.2">
      <c r="A98" s="46"/>
      <c r="B98" s="14" t="s">
        <v>37</v>
      </c>
      <c r="C98" s="1" t="s">
        <v>37</v>
      </c>
      <c r="D98" s="15" t="s">
        <v>37</v>
      </c>
      <c r="E98" s="14" t="s">
        <v>37</v>
      </c>
      <c r="F98" s="16" t="s">
        <v>37</v>
      </c>
      <c r="G98" s="33" t="s">
        <v>37</v>
      </c>
      <c r="H98" s="18" t="s">
        <v>37</v>
      </c>
      <c r="I98" s="18" t="s">
        <v>37</v>
      </c>
      <c r="J98" s="20" t="s">
        <v>37</v>
      </c>
      <c r="K98" s="34"/>
      <c r="L98" s="20" t="s">
        <v>37</v>
      </c>
      <c r="M98" s="20" t="s">
        <v>37</v>
      </c>
      <c r="N98" s="34" t="s">
        <v>37</v>
      </c>
      <c r="O98" s="22" t="s">
        <v>37</v>
      </c>
    </row>
    <row r="99" spans="1:16" s="32" customFormat="1" ht="69.900000000000006" customHeight="1" x14ac:dyDescent="0.2">
      <c r="A99" s="46"/>
      <c r="B99" s="14" t="s">
        <v>37</v>
      </c>
      <c r="C99" s="1" t="s">
        <v>37</v>
      </c>
      <c r="D99" s="15" t="s">
        <v>37</v>
      </c>
      <c r="E99" s="14" t="s">
        <v>37</v>
      </c>
      <c r="F99" s="16" t="s">
        <v>37</v>
      </c>
      <c r="G99" s="33" t="s">
        <v>37</v>
      </c>
      <c r="H99" s="18" t="s">
        <v>37</v>
      </c>
      <c r="I99" s="18" t="s">
        <v>37</v>
      </c>
      <c r="J99" s="20" t="s">
        <v>37</v>
      </c>
      <c r="K99" s="34"/>
      <c r="L99" s="20" t="s">
        <v>37</v>
      </c>
      <c r="M99" s="20" t="s">
        <v>37</v>
      </c>
      <c r="N99" s="34" t="s">
        <v>37</v>
      </c>
      <c r="O99" s="22" t="s">
        <v>37</v>
      </c>
    </row>
    <row r="100" spans="1:16" s="32" customFormat="1" ht="69.900000000000006" customHeight="1" x14ac:dyDescent="0.2">
      <c r="A100" s="46"/>
      <c r="B100" s="14" t="s">
        <v>37</v>
      </c>
      <c r="C100" s="1" t="s">
        <v>37</v>
      </c>
      <c r="D100" s="15" t="s">
        <v>37</v>
      </c>
      <c r="E100" s="14" t="s">
        <v>37</v>
      </c>
      <c r="F100" s="16" t="s">
        <v>37</v>
      </c>
      <c r="G100" s="33" t="s">
        <v>37</v>
      </c>
      <c r="H100" s="18" t="s">
        <v>37</v>
      </c>
      <c r="I100" s="18" t="s">
        <v>37</v>
      </c>
      <c r="J100" s="20" t="s">
        <v>37</v>
      </c>
      <c r="K100" s="34"/>
      <c r="L100" s="20" t="s">
        <v>37</v>
      </c>
      <c r="M100" s="20" t="s">
        <v>37</v>
      </c>
      <c r="N100" s="34" t="s">
        <v>37</v>
      </c>
      <c r="O100" s="22" t="s">
        <v>37</v>
      </c>
    </row>
    <row r="101" spans="1:16" s="32" customFormat="1" ht="69.900000000000006" customHeight="1" x14ac:dyDescent="0.2">
      <c r="A101" s="46"/>
      <c r="B101" s="14" t="s">
        <v>37</v>
      </c>
      <c r="C101" s="1" t="s">
        <v>37</v>
      </c>
      <c r="D101" s="15" t="s">
        <v>37</v>
      </c>
      <c r="E101" s="14" t="s">
        <v>37</v>
      </c>
      <c r="F101" s="16" t="s">
        <v>37</v>
      </c>
      <c r="G101" s="33" t="s">
        <v>37</v>
      </c>
      <c r="H101" s="18" t="s">
        <v>37</v>
      </c>
      <c r="I101" s="18" t="s">
        <v>37</v>
      </c>
      <c r="J101" s="20" t="s">
        <v>37</v>
      </c>
      <c r="K101" s="34"/>
      <c r="L101" s="20" t="s">
        <v>37</v>
      </c>
      <c r="M101" s="20" t="s">
        <v>37</v>
      </c>
      <c r="N101" s="34" t="s">
        <v>37</v>
      </c>
      <c r="O101" s="22" t="s">
        <v>37</v>
      </c>
    </row>
    <row r="102" spans="1:16" s="32" customFormat="1" ht="69.900000000000006" customHeight="1" x14ac:dyDescent="0.2">
      <c r="A102" s="46"/>
      <c r="B102" s="14" t="s">
        <v>37</v>
      </c>
      <c r="C102" s="1" t="s">
        <v>37</v>
      </c>
      <c r="D102" s="15" t="s">
        <v>37</v>
      </c>
      <c r="E102" s="14" t="s">
        <v>37</v>
      </c>
      <c r="F102" s="16" t="s">
        <v>37</v>
      </c>
      <c r="G102" s="33" t="s">
        <v>37</v>
      </c>
      <c r="H102" s="18" t="s">
        <v>37</v>
      </c>
      <c r="I102" s="18" t="s">
        <v>37</v>
      </c>
      <c r="J102" s="20" t="s">
        <v>37</v>
      </c>
      <c r="K102" s="34"/>
      <c r="L102" s="20" t="s">
        <v>37</v>
      </c>
      <c r="M102" s="20" t="s">
        <v>37</v>
      </c>
      <c r="N102" s="34" t="s">
        <v>37</v>
      </c>
      <c r="O102" s="22" t="s">
        <v>37</v>
      </c>
    </row>
    <row r="103" spans="1:16" s="32" customFormat="1" ht="69.900000000000006" customHeight="1" x14ac:dyDescent="0.2">
      <c r="A103" s="46"/>
      <c r="B103" s="14" t="s">
        <v>37</v>
      </c>
      <c r="C103" s="1" t="s">
        <v>37</v>
      </c>
      <c r="D103" s="15" t="s">
        <v>37</v>
      </c>
      <c r="E103" s="14" t="s">
        <v>37</v>
      </c>
      <c r="F103" s="16" t="s">
        <v>37</v>
      </c>
      <c r="G103" s="33" t="s">
        <v>37</v>
      </c>
      <c r="H103" s="18" t="s">
        <v>37</v>
      </c>
      <c r="I103" s="18" t="s">
        <v>37</v>
      </c>
      <c r="J103" s="20" t="s">
        <v>37</v>
      </c>
      <c r="K103" s="34"/>
      <c r="L103" s="20" t="s">
        <v>37</v>
      </c>
      <c r="M103" s="20" t="s">
        <v>37</v>
      </c>
      <c r="N103" s="34" t="s">
        <v>37</v>
      </c>
      <c r="O103" s="22" t="s">
        <v>37</v>
      </c>
    </row>
    <row r="104" spans="1:16" s="35" customFormat="1" ht="69.900000000000006" customHeight="1" x14ac:dyDescent="0.2">
      <c r="A104" s="46"/>
      <c r="B104" s="14" t="s">
        <v>37</v>
      </c>
      <c r="C104" s="1" t="s">
        <v>37</v>
      </c>
      <c r="D104" s="15" t="s">
        <v>37</v>
      </c>
      <c r="E104" s="14" t="s">
        <v>37</v>
      </c>
      <c r="F104" s="16" t="s">
        <v>37</v>
      </c>
      <c r="G104" s="33" t="s">
        <v>37</v>
      </c>
      <c r="H104" s="18" t="s">
        <v>37</v>
      </c>
      <c r="I104" s="18" t="s">
        <v>37</v>
      </c>
      <c r="J104" s="20" t="s">
        <v>37</v>
      </c>
      <c r="K104" s="34"/>
      <c r="L104" s="20" t="s">
        <v>37</v>
      </c>
      <c r="M104" s="20" t="s">
        <v>37</v>
      </c>
      <c r="N104" s="34" t="s">
        <v>37</v>
      </c>
      <c r="O104" s="22" t="s">
        <v>37</v>
      </c>
      <c r="P104" s="32"/>
    </row>
    <row r="105" spans="1:16" s="35" customFormat="1" ht="69.900000000000006" customHeight="1" x14ac:dyDescent="0.2">
      <c r="A105" s="46"/>
      <c r="B105" s="14" t="s">
        <v>37</v>
      </c>
      <c r="C105" s="1" t="s">
        <v>37</v>
      </c>
      <c r="D105" s="15" t="s">
        <v>37</v>
      </c>
      <c r="E105" s="14" t="s">
        <v>37</v>
      </c>
      <c r="F105" s="16" t="s">
        <v>37</v>
      </c>
      <c r="G105" s="33" t="s">
        <v>37</v>
      </c>
      <c r="H105" s="18" t="s">
        <v>37</v>
      </c>
      <c r="I105" s="18" t="s">
        <v>37</v>
      </c>
      <c r="J105" s="20" t="s">
        <v>37</v>
      </c>
      <c r="K105" s="34"/>
      <c r="L105" s="20" t="s">
        <v>37</v>
      </c>
      <c r="M105" s="20" t="s">
        <v>37</v>
      </c>
      <c r="N105" s="34" t="s">
        <v>37</v>
      </c>
      <c r="O105" s="22" t="s">
        <v>37</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2025-05-02T09:32:37Z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