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08" windowWidth="14808" windowHeight="6420"/>
  </bookViews>
  <sheets>
    <sheet name="別紙様式１" sheetId="7" r:id="rId1"/>
    <sheet name="別紙様式２" sheetId="9"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別紙様式１!$A$5:$M$13</definedName>
    <definedName name="_xlnm._FilterDatabase" localSheetId="1" hidden="1">別紙様式２!$A$5:$N$16</definedName>
    <definedName name="_xlnm._FilterDatabase" localSheetId="2" hidden="1">別紙様式３!$A$5:$M$85</definedName>
    <definedName name="_xlnm._FilterDatabase" localSheetId="3" hidden="1">別紙様式４!$A$5:$O$150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別紙様式３!$A$1:$M$64</definedName>
    <definedName name="_xlnm.Print_Area" localSheetId="3">別紙様式４!$B$1:$O$81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0">[9]データ!$R$2</definedName>
    <definedName name="契約金額" localSheetId="1">[9]データ!$R$2</definedName>
    <definedName name="契約金額">[7]データ!$R$2</definedName>
    <definedName name="契約種別" localSheetId="1">#REF!</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 localSheetId="0">#REF!</definedName>
    <definedName name="契約相手方区分" localSheetId="1">#REF!</definedName>
    <definedName name="契約相手方区分">#REF!</definedName>
    <definedName name="契約相手方名称等" localSheetId="0">[9]データ!$N$2</definedName>
    <definedName name="契約相手方名称等" localSheetId="1">[9]データ!$N$2</definedName>
    <definedName name="契約相手方名称等">[7]データ!$N$2</definedName>
    <definedName name="契約担当官等" localSheetId="0">[9]データ!$K$2</definedName>
    <definedName name="契約担当官等" localSheetId="1">[9]データ!$K$2</definedName>
    <definedName name="契約担当官等">[7]データ!$K$2</definedName>
    <definedName name="契約年月日" localSheetId="0">[9]データ!$M$2</definedName>
    <definedName name="契約年月日" localSheetId="1">[9]データ!$M$2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0">[9]データ!$P$2</definedName>
    <definedName name="契約方式２" localSheetId="1">[9]データ!$P$2</definedName>
    <definedName name="契約方式２">[7]データ!$P$2</definedName>
    <definedName name="契約名称及び内容" localSheetId="0">[9]データ!$J$2</definedName>
    <definedName name="契約名称及び内容" localSheetId="1">[9]データ!$J$2</definedName>
    <definedName name="契約名称及び内容">[7]データ!$J$2</definedName>
    <definedName name="継続一者応札理由" localSheetId="0">[10]契約状況コード表!#REF!</definedName>
    <definedName name="継続一者応札理由" localSheetId="1">[10]契約状況コード表!#REF!</definedName>
    <definedName name="継続一者応札理由">#REF!</definedName>
    <definedName name="公益法人" localSheetId="0">[9]データ!$BS$2</definedName>
    <definedName name="公益法人" localSheetId="1">[9]データ!$BS$2</definedName>
    <definedName name="公益法人">[7]データ!$BS$2</definedName>
    <definedName name="公益法人所管区分" localSheetId="0">#REF!</definedName>
    <definedName name="公益法人所管区分" localSheetId="1">#REF!</definedName>
    <definedName name="公益法人所管区分">#REF!</definedName>
    <definedName name="公募">[8]Sheet2!$H$5</definedName>
    <definedName name="広報・委託" localSheetId="0">#REF!</definedName>
    <definedName name="広報・委託" localSheetId="1">#REF!</definedName>
    <definedName name="広報・委託">#REF!</definedName>
    <definedName name="広報委託調査費区分" localSheetId="0">[10]契約状況コード表!#REF!</definedName>
    <definedName name="広報委託調査費区分" localSheetId="1">[10]契約状況コード表!#REF!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0">[9]データ!$BR$2</definedName>
    <definedName name="再就職役員" localSheetId="1">[9]データ!$BR$2</definedName>
    <definedName name="再就職役員">[7]データ!$BR$2</definedName>
    <definedName name="新規一者応札理由" localSheetId="0">[10]契約状況コード表!#REF!</definedName>
    <definedName name="新規一者応札理由" localSheetId="1">[10]契約状況コード表!#REF!</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 localSheetId="0">[10]契約状況コード表!#REF!</definedName>
    <definedName name="随契理由２" localSheetId="1">[10]契約状況コード表!#REF!</definedName>
    <definedName name="随契理由２">#REF!</definedName>
    <definedName name="随契理由３" localSheetId="0">[9]データ!$AJ$2</definedName>
    <definedName name="随契理由３" localSheetId="1">[9]データ!$AJ$2</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 localSheetId="0">#REF!</definedName>
    <definedName name="特例政令" localSheetId="1">#REF!</definedName>
    <definedName name="特例政令">#REF!</definedName>
    <definedName name="備考" localSheetId="0">[9]データ!$AK$2</definedName>
    <definedName name="備考" localSheetId="1">[9]データ!$AK$2</definedName>
    <definedName name="備考">[7]データ!$AK$2</definedName>
    <definedName name="法人番号" localSheetId="0">[9]データ!$O$2</definedName>
    <definedName name="法人番号" localSheetId="1">[9]データ!$O$2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0">[9]データ!$Q$2</definedName>
    <definedName name="予定価格２" localSheetId="1">[9]データ!$Q$2</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0">[9]データ!$V$2</definedName>
    <definedName name="予定価格公表の有無" localSheetId="1">[9]データ!$V$2</definedName>
    <definedName name="予定価格公表の有無">[7]データ!$V$2</definedName>
    <definedName name="落札率" localSheetId="0">[9]データ!$T$2</definedName>
    <definedName name="落札率" localSheetId="1">[9]データ!$T$2</definedName>
    <definedName name="落札率">[7]データ!$T$2</definedName>
  </definedNames>
  <calcPr calcId="162913"/>
</workbook>
</file>

<file path=xl/calcChain.xml><?xml version="1.0" encoding="utf-8"?>
<calcChain xmlns="http://schemas.openxmlformats.org/spreadsheetml/2006/main">
  <c r="A68" i="6" l="1"/>
  <c r="A101" i="6"/>
  <c r="O101" i="6" s="1"/>
  <c r="A85" i="6"/>
  <c r="A82" i="6"/>
  <c r="A89" i="6"/>
  <c r="A96" i="6"/>
  <c r="A65" i="6"/>
  <c r="A43" i="6"/>
  <c r="A47" i="6"/>
  <c r="A136" i="6"/>
  <c r="O136" i="6" s="1"/>
  <c r="A118" i="6"/>
  <c r="A133" i="6"/>
  <c r="O133" i="6" s="1"/>
  <c r="A109" i="6"/>
  <c r="O109" i="6" s="1"/>
  <c r="A76" i="6"/>
  <c r="A128" i="6"/>
  <c r="A91" i="6"/>
  <c r="O91" i="6" s="1"/>
  <c r="A71" i="6"/>
  <c r="A150" i="6"/>
  <c r="O150" i="6" s="1"/>
  <c r="A141" i="6"/>
  <c r="O141" i="6" s="1"/>
  <c r="A144" i="6"/>
  <c r="O144" i="6" s="1"/>
  <c r="A64" i="6"/>
  <c r="A21" i="6"/>
  <c r="A53" i="6"/>
  <c r="A40" i="6"/>
  <c r="A139" i="6"/>
  <c r="O139" i="6" s="1"/>
  <c r="A23" i="6"/>
  <c r="A39" i="6"/>
  <c r="A9" i="6"/>
  <c r="A41" i="6"/>
  <c r="A81" i="6"/>
  <c r="O81" i="6" s="1"/>
  <c r="A127" i="6"/>
  <c r="O127" i="6" s="1"/>
  <c r="A74" i="6"/>
  <c r="A146" i="6"/>
  <c r="O146" i="6" s="1"/>
  <c r="A17" i="6"/>
  <c r="A7" i="6"/>
  <c r="A6" i="6"/>
  <c r="A26" i="6"/>
  <c r="A42" i="6"/>
  <c r="A58" i="6"/>
  <c r="A122" i="6"/>
  <c r="O122" i="6" s="1"/>
  <c r="A126" i="6"/>
  <c r="O126" i="6" s="1"/>
  <c r="A108" i="6"/>
  <c r="O108" i="6" s="1"/>
  <c r="A61" i="6"/>
  <c r="A73" i="6"/>
  <c r="A103" i="6"/>
  <c r="O103" i="6" s="1"/>
  <c r="A83" i="6"/>
  <c r="O83" i="6" s="1"/>
  <c r="A107" i="6"/>
  <c r="O107" i="6" s="1"/>
  <c r="A117" i="6"/>
  <c r="O117" i="6" s="1"/>
  <c r="A78" i="6"/>
  <c r="A131" i="6"/>
  <c r="O131" i="6" s="1"/>
  <c r="A130" i="6"/>
  <c r="O130" i="6" s="1"/>
  <c r="A121" i="6"/>
  <c r="O121" i="6" s="1"/>
  <c r="A140" i="6"/>
  <c r="O140" i="6" s="1"/>
  <c r="A32" i="6"/>
  <c r="A112" i="6"/>
  <c r="O112" i="6" s="1"/>
  <c r="A105" i="6"/>
  <c r="O105" i="6" s="1"/>
  <c r="A13" i="6"/>
  <c r="A45" i="6"/>
  <c r="A11" i="6"/>
  <c r="A27" i="6"/>
  <c r="A51" i="6"/>
  <c r="A20" i="6"/>
  <c r="A52" i="6"/>
  <c r="A88" i="6"/>
  <c r="O88" i="6" s="1"/>
  <c r="A135" i="6"/>
  <c r="O135" i="6" s="1"/>
  <c r="A46" i="6"/>
  <c r="A50" i="6"/>
  <c r="A94" i="6"/>
  <c r="O94" i="6" s="1"/>
  <c r="A10" i="6"/>
  <c r="A62" i="6"/>
  <c r="A12" i="6"/>
  <c r="A70" i="6"/>
  <c r="A102" i="6"/>
  <c r="O102" i="6" s="1"/>
  <c r="A33" i="6"/>
  <c r="A34" i="6"/>
  <c r="A86" i="6"/>
  <c r="O86" i="6" s="1"/>
  <c r="A84" i="6"/>
  <c r="O84" i="6" s="1"/>
  <c r="A67" i="6"/>
  <c r="A147" i="6"/>
  <c r="O147" i="6" s="1"/>
  <c r="A87" i="6"/>
  <c r="O87" i="6" s="1"/>
  <c r="A111" i="6"/>
  <c r="O111" i="6" s="1"/>
  <c r="A138" i="6"/>
  <c r="O138" i="6" s="1"/>
  <c r="A72" i="6"/>
  <c r="A125" i="6"/>
  <c r="O125" i="6" s="1"/>
  <c r="A59" i="6"/>
  <c r="A114" i="6"/>
  <c r="O114" i="6" s="1"/>
  <c r="A113" i="6"/>
  <c r="O113" i="6" s="1"/>
  <c r="A132" i="6"/>
  <c r="O132" i="6" s="1"/>
  <c r="A37" i="6"/>
  <c r="A24" i="6"/>
  <c r="A56" i="6"/>
  <c r="A15" i="6"/>
  <c r="A31" i="6"/>
  <c r="A25" i="6"/>
  <c r="A57" i="6"/>
  <c r="A100" i="6"/>
  <c r="O100" i="6" s="1"/>
  <c r="A38" i="6"/>
  <c r="A30" i="6"/>
  <c r="A106" i="6"/>
  <c r="O106" i="6" s="1"/>
  <c r="A54" i="6"/>
  <c r="A18" i="6"/>
  <c r="A66" i="6"/>
  <c r="A142" i="6"/>
  <c r="O142" i="6" s="1"/>
  <c r="A44" i="6"/>
  <c r="A124" i="6"/>
  <c r="O124" i="6" s="1"/>
  <c r="A28" i="6"/>
  <c r="A92" i="6"/>
  <c r="O92" i="6" s="1"/>
  <c r="A55" i="6"/>
  <c r="A95" i="6"/>
  <c r="O95" i="6" s="1"/>
  <c r="A119" i="6"/>
  <c r="O119" i="6" s="1"/>
  <c r="A8" i="6"/>
  <c r="A69" i="6"/>
  <c r="A93" i="6"/>
  <c r="O93" i="6" s="1"/>
  <c r="A143" i="6"/>
  <c r="O143" i="6" s="1"/>
  <c r="A115" i="6"/>
  <c r="O115" i="6" s="1"/>
  <c r="A90" i="6"/>
  <c r="O90" i="6" s="1"/>
  <c r="A149" i="6"/>
  <c r="O149" i="6" s="1"/>
  <c r="A116" i="6"/>
  <c r="O116" i="6" s="1"/>
  <c r="A16" i="6"/>
  <c r="A48" i="6"/>
  <c r="A137" i="6"/>
  <c r="O137" i="6" s="1"/>
  <c r="A29" i="6"/>
  <c r="A104" i="6"/>
  <c r="O104" i="6" s="1"/>
  <c r="A19" i="6"/>
  <c r="A35" i="6"/>
  <c r="A36" i="6"/>
  <c r="A63" i="6"/>
  <c r="A120" i="6"/>
  <c r="O120" i="6" s="1"/>
  <c r="A14" i="6"/>
  <c r="A134" i="6"/>
  <c r="O134" i="6" s="1"/>
  <c r="A22" i="6"/>
  <c r="A49" i="6"/>
  <c r="A110" i="6"/>
  <c r="O110" i="6" s="1"/>
  <c r="A79" i="6"/>
  <c r="O79" i="6" s="1"/>
  <c r="A129" i="6"/>
  <c r="O129" i="6" s="1"/>
  <c r="A75" i="6"/>
  <c r="A99" i="6"/>
  <c r="O99" i="6" s="1"/>
  <c r="A123" i="6"/>
  <c r="O123" i="6" s="1"/>
  <c r="A60" i="6"/>
  <c r="A80" i="6"/>
  <c r="O80" i="6" s="1"/>
  <c r="A148" i="6"/>
  <c r="O148" i="6" s="1"/>
  <c r="A145" i="6"/>
  <c r="O145" i="6" s="1"/>
  <c r="A77" i="6"/>
  <c r="A97" i="6"/>
  <c r="O97" i="6" s="1"/>
  <c r="A98" i="6"/>
  <c r="O98" i="6" s="1"/>
  <c r="D82" i="6" l="1"/>
  <c r="O82" i="6"/>
  <c r="H128" i="6"/>
  <c r="O128" i="6"/>
  <c r="H118" i="6"/>
  <c r="O118" i="6"/>
  <c r="E85" i="6"/>
  <c r="O85" i="6"/>
  <c r="H96" i="6"/>
  <c r="O96" i="6"/>
  <c r="H89" i="6"/>
  <c r="O89" i="6"/>
  <c r="C128" i="6"/>
  <c r="B118" i="6"/>
  <c r="H129" i="6"/>
  <c r="H104" i="6"/>
  <c r="H115" i="6"/>
  <c r="H92" i="6"/>
  <c r="H142" i="6"/>
  <c r="H106" i="6"/>
  <c r="H113" i="6"/>
  <c r="H147" i="6"/>
  <c r="H112" i="6"/>
  <c r="H130" i="6"/>
  <c r="H107" i="6"/>
  <c r="H127" i="6"/>
  <c r="H141" i="6"/>
  <c r="H133" i="6"/>
  <c r="H82" i="6"/>
  <c r="H145" i="6"/>
  <c r="H123" i="6"/>
  <c r="H79" i="6"/>
  <c r="H134" i="6"/>
  <c r="H116" i="6"/>
  <c r="H143" i="6"/>
  <c r="H119" i="6"/>
  <c r="H114" i="6"/>
  <c r="H138" i="6"/>
  <c r="H131" i="6"/>
  <c r="H83" i="6"/>
  <c r="H108" i="6"/>
  <c r="H81" i="6"/>
  <c r="H150" i="6"/>
  <c r="H85" i="6"/>
  <c r="H98" i="6"/>
  <c r="H148" i="6"/>
  <c r="H99" i="6"/>
  <c r="H110" i="6"/>
  <c r="H137" i="6"/>
  <c r="H149" i="6"/>
  <c r="H93" i="6"/>
  <c r="H95" i="6"/>
  <c r="H124" i="6"/>
  <c r="H111" i="6"/>
  <c r="H84" i="6"/>
  <c r="H102" i="6"/>
  <c r="H135" i="6"/>
  <c r="H140" i="6"/>
  <c r="H103" i="6"/>
  <c r="H126" i="6"/>
  <c r="H146" i="6"/>
  <c r="H139" i="6"/>
  <c r="H136" i="6"/>
  <c r="H101" i="6"/>
  <c r="H97" i="6"/>
  <c r="H80" i="6"/>
  <c r="H120" i="6"/>
  <c r="H90" i="6"/>
  <c r="H100" i="6"/>
  <c r="H132" i="6"/>
  <c r="H125" i="6"/>
  <c r="H87" i="6"/>
  <c r="H86" i="6"/>
  <c r="H94" i="6"/>
  <c r="H88" i="6"/>
  <c r="H105" i="6"/>
  <c r="H121" i="6"/>
  <c r="H117" i="6"/>
  <c r="H122" i="6"/>
  <c r="H144" i="6"/>
  <c r="H91" i="6"/>
  <c r="H109" i="6"/>
  <c r="I89" i="6"/>
  <c r="I128" i="6"/>
  <c r="I118" i="6"/>
  <c r="E96" i="6"/>
  <c r="J97" i="6"/>
  <c r="J80" i="6"/>
  <c r="J120" i="6"/>
  <c r="J90" i="6"/>
  <c r="J100" i="6"/>
  <c r="J132" i="6"/>
  <c r="J125" i="6"/>
  <c r="J87" i="6"/>
  <c r="J86" i="6"/>
  <c r="J94" i="6"/>
  <c r="J88" i="6"/>
  <c r="J105" i="6"/>
  <c r="J121" i="6"/>
  <c r="J117" i="6"/>
  <c r="J122" i="6"/>
  <c r="J144" i="6"/>
  <c r="J91" i="6"/>
  <c r="J136" i="6"/>
  <c r="J96" i="6"/>
  <c r="J101" i="6"/>
  <c r="J129" i="6"/>
  <c r="J104" i="6"/>
  <c r="J115" i="6"/>
  <c r="J92" i="6"/>
  <c r="J142" i="6"/>
  <c r="J106" i="6"/>
  <c r="J113" i="6"/>
  <c r="J147" i="6"/>
  <c r="J112" i="6"/>
  <c r="J130" i="6"/>
  <c r="J107" i="6"/>
  <c r="J127" i="6"/>
  <c r="J141" i="6"/>
  <c r="J109" i="6"/>
  <c r="J89" i="6"/>
  <c r="J145" i="6"/>
  <c r="J123" i="6"/>
  <c r="J79" i="6"/>
  <c r="J134" i="6"/>
  <c r="J116" i="6"/>
  <c r="J143" i="6"/>
  <c r="J119" i="6"/>
  <c r="J114" i="6"/>
  <c r="J138" i="6"/>
  <c r="J131" i="6"/>
  <c r="J83" i="6"/>
  <c r="J108" i="6"/>
  <c r="J81" i="6"/>
  <c r="J150" i="6"/>
  <c r="J133" i="6"/>
  <c r="J82" i="6"/>
  <c r="J98" i="6"/>
  <c r="J148" i="6"/>
  <c r="J99" i="6"/>
  <c r="J110" i="6"/>
  <c r="J137" i="6"/>
  <c r="J149" i="6"/>
  <c r="J93" i="6"/>
  <c r="J95" i="6"/>
  <c r="J124" i="6"/>
  <c r="J111" i="6"/>
  <c r="J84" i="6"/>
  <c r="J102" i="6"/>
  <c r="J135" i="6"/>
  <c r="J140" i="6"/>
  <c r="J103" i="6"/>
  <c r="J126" i="6"/>
  <c r="J146" i="6"/>
  <c r="J139" i="6"/>
  <c r="J128" i="6"/>
  <c r="J118" i="6"/>
  <c r="J85" i="6"/>
  <c r="E109" i="6"/>
  <c r="E89" i="6"/>
  <c r="F133" i="6"/>
  <c r="F82" i="6"/>
  <c r="G128" i="6"/>
  <c r="G118" i="6"/>
  <c r="I85" i="6"/>
  <c r="D128" i="6"/>
  <c r="E118" i="6"/>
  <c r="B85" i="6"/>
  <c r="F85" i="6"/>
  <c r="B128" i="6"/>
  <c r="E128" i="6"/>
  <c r="D118" i="6"/>
  <c r="F118" i="6"/>
  <c r="C85" i="6"/>
  <c r="G85" i="6"/>
  <c r="F128" i="6"/>
  <c r="C118" i="6"/>
  <c r="D85" i="6"/>
  <c r="F109" i="6"/>
  <c r="G82" i="6"/>
  <c r="B133" i="6"/>
  <c r="G133" i="6"/>
  <c r="D133" i="6"/>
  <c r="E82" i="6"/>
  <c r="D136" i="6"/>
  <c r="B96" i="6"/>
  <c r="E101" i="6"/>
  <c r="C82" i="6"/>
  <c r="B109" i="6"/>
  <c r="C133" i="6"/>
  <c r="I133" i="6"/>
  <c r="D89" i="6"/>
  <c r="B82" i="6"/>
  <c r="I82" i="6"/>
  <c r="C109" i="6"/>
  <c r="G109" i="6"/>
  <c r="B89" i="6"/>
  <c r="F89" i="6"/>
  <c r="D109" i="6"/>
  <c r="I109" i="6"/>
  <c r="E133" i="6"/>
  <c r="C89" i="6"/>
  <c r="G89" i="6"/>
  <c r="I136" i="6"/>
  <c r="D96" i="6"/>
  <c r="I101" i="6"/>
  <c r="B136" i="6"/>
  <c r="E136" i="6"/>
  <c r="F96" i="6"/>
  <c r="G96" i="6"/>
  <c r="B101" i="6"/>
  <c r="F101" i="6"/>
  <c r="F136" i="6"/>
  <c r="G136" i="6"/>
  <c r="C96" i="6"/>
  <c r="I96" i="6"/>
  <c r="C101" i="6"/>
  <c r="G101" i="6"/>
  <c r="C136" i="6"/>
  <c r="D101" i="6"/>
  <c r="N129" i="6"/>
  <c r="L129" i="6"/>
  <c r="M129" i="6"/>
  <c r="N104" i="6"/>
  <c r="M104" i="6"/>
  <c r="L104" i="6"/>
  <c r="N115" i="6"/>
  <c r="M115" i="6"/>
  <c r="L115" i="6"/>
  <c r="N92" i="6"/>
  <c r="M92" i="6"/>
  <c r="L92" i="6"/>
  <c r="M142" i="6"/>
  <c r="N142" i="6"/>
  <c r="L142" i="6"/>
  <c r="M106" i="6"/>
  <c r="N106" i="6"/>
  <c r="L106" i="6"/>
  <c r="N113" i="6"/>
  <c r="L113" i="6"/>
  <c r="M113" i="6"/>
  <c r="N147" i="6"/>
  <c r="M147" i="6"/>
  <c r="L147" i="6"/>
  <c r="N112" i="6"/>
  <c r="M112" i="6"/>
  <c r="L112" i="6"/>
  <c r="M130" i="6"/>
  <c r="N130" i="6"/>
  <c r="L130" i="6"/>
  <c r="N107" i="6"/>
  <c r="M107" i="6"/>
  <c r="L107" i="6"/>
  <c r="N127" i="6"/>
  <c r="M127" i="6"/>
  <c r="L127" i="6"/>
  <c r="N141" i="6"/>
  <c r="M141" i="6"/>
  <c r="L141" i="6"/>
  <c r="N133" i="6"/>
  <c r="L133" i="6"/>
  <c r="M133" i="6"/>
  <c r="M82" i="6"/>
  <c r="N82" i="6"/>
  <c r="L82" i="6"/>
  <c r="N145" i="6"/>
  <c r="L145" i="6"/>
  <c r="M145" i="6"/>
  <c r="N123" i="6"/>
  <c r="M123" i="6"/>
  <c r="L123" i="6"/>
  <c r="N79" i="6"/>
  <c r="M79" i="6"/>
  <c r="L79" i="6"/>
  <c r="M134" i="6"/>
  <c r="L134" i="6"/>
  <c r="N134" i="6"/>
  <c r="N116" i="6"/>
  <c r="M116" i="6"/>
  <c r="L116" i="6"/>
  <c r="N143" i="6"/>
  <c r="M143" i="6"/>
  <c r="L143" i="6"/>
  <c r="N119" i="6"/>
  <c r="M119" i="6"/>
  <c r="L119" i="6"/>
  <c r="M114" i="6"/>
  <c r="N114" i="6"/>
  <c r="L114" i="6"/>
  <c r="M138" i="6"/>
  <c r="N138" i="6"/>
  <c r="L138" i="6"/>
  <c r="N131" i="6"/>
  <c r="M131" i="6"/>
  <c r="L131" i="6"/>
  <c r="N83" i="6"/>
  <c r="M83" i="6"/>
  <c r="L83" i="6"/>
  <c r="N108" i="6"/>
  <c r="M108" i="6"/>
  <c r="L108" i="6"/>
  <c r="N81" i="6"/>
  <c r="L81" i="6"/>
  <c r="M81" i="6"/>
  <c r="M150" i="6"/>
  <c r="L150" i="6"/>
  <c r="N150" i="6"/>
  <c r="N128" i="6"/>
  <c r="M128" i="6"/>
  <c r="L128" i="6"/>
  <c r="M118" i="6"/>
  <c r="L118" i="6"/>
  <c r="N118" i="6"/>
  <c r="N85" i="6"/>
  <c r="L85" i="6"/>
  <c r="M85" i="6"/>
  <c r="M98" i="6"/>
  <c r="N98" i="6"/>
  <c r="L98" i="6"/>
  <c r="N148" i="6"/>
  <c r="M148" i="6"/>
  <c r="L148" i="6"/>
  <c r="N99" i="6"/>
  <c r="M99" i="6"/>
  <c r="L99" i="6"/>
  <c r="M110" i="6"/>
  <c r="N110" i="6"/>
  <c r="L110" i="6"/>
  <c r="N137" i="6"/>
  <c r="M137" i="6"/>
  <c r="L137" i="6"/>
  <c r="N149" i="6"/>
  <c r="L149" i="6"/>
  <c r="M149" i="6"/>
  <c r="N93" i="6"/>
  <c r="M93" i="6"/>
  <c r="L93" i="6"/>
  <c r="N95" i="6"/>
  <c r="M95" i="6"/>
  <c r="L95" i="6"/>
  <c r="N124" i="6"/>
  <c r="M124" i="6"/>
  <c r="L124" i="6"/>
  <c r="N111" i="6"/>
  <c r="M111" i="6"/>
  <c r="L111" i="6"/>
  <c r="N84" i="6"/>
  <c r="M84" i="6"/>
  <c r="L84" i="6"/>
  <c r="M102" i="6"/>
  <c r="L102" i="6"/>
  <c r="N102" i="6"/>
  <c r="N135" i="6"/>
  <c r="M135" i="6"/>
  <c r="L135" i="6"/>
  <c r="N140" i="6"/>
  <c r="M140" i="6"/>
  <c r="L140" i="6"/>
  <c r="N103" i="6"/>
  <c r="M103" i="6"/>
  <c r="L103" i="6"/>
  <c r="M126" i="6"/>
  <c r="N126" i="6"/>
  <c r="L126" i="6"/>
  <c r="M146" i="6"/>
  <c r="N146" i="6"/>
  <c r="L146" i="6"/>
  <c r="N139" i="6"/>
  <c r="M139" i="6"/>
  <c r="L139" i="6"/>
  <c r="N136" i="6"/>
  <c r="M136" i="6"/>
  <c r="L136" i="6"/>
  <c r="N96" i="6"/>
  <c r="M96" i="6"/>
  <c r="L96" i="6"/>
  <c r="N101" i="6"/>
  <c r="L101" i="6"/>
  <c r="M101" i="6"/>
  <c r="N97" i="6"/>
  <c r="L97" i="6"/>
  <c r="M97" i="6"/>
  <c r="N80" i="6"/>
  <c r="M80" i="6"/>
  <c r="L80" i="6"/>
  <c r="N120" i="6"/>
  <c r="M120" i="6"/>
  <c r="L120" i="6"/>
  <c r="M90" i="6"/>
  <c r="N90" i="6"/>
  <c r="L90" i="6"/>
  <c r="N100" i="6"/>
  <c r="M100" i="6"/>
  <c r="L100" i="6"/>
  <c r="N132" i="6"/>
  <c r="M132" i="6"/>
  <c r="L132" i="6"/>
  <c r="N125" i="6"/>
  <c r="M125" i="6"/>
  <c r="L125" i="6"/>
  <c r="N87" i="6"/>
  <c r="M87" i="6"/>
  <c r="L87" i="6"/>
  <c r="M86" i="6"/>
  <c r="L86" i="6"/>
  <c r="N86" i="6"/>
  <c r="M94" i="6"/>
  <c r="N94" i="6"/>
  <c r="L94" i="6"/>
  <c r="N88" i="6"/>
  <c r="M88" i="6"/>
  <c r="L88" i="6"/>
  <c r="N105" i="6"/>
  <c r="M105" i="6"/>
  <c r="L105" i="6"/>
  <c r="N121" i="6"/>
  <c r="M121" i="6"/>
  <c r="L121" i="6"/>
  <c r="N117" i="6"/>
  <c r="L117" i="6"/>
  <c r="M117" i="6"/>
  <c r="M122" i="6"/>
  <c r="N122" i="6"/>
  <c r="L122" i="6"/>
  <c r="N144" i="6"/>
  <c r="M144" i="6"/>
  <c r="L144" i="6"/>
  <c r="N91" i="6"/>
  <c r="M91" i="6"/>
  <c r="L91" i="6"/>
  <c r="N109" i="6"/>
  <c r="M109" i="6"/>
  <c r="L109" i="6"/>
  <c r="N89" i="6"/>
  <c r="M89" i="6"/>
  <c r="L89" i="6"/>
  <c r="I129" i="6"/>
  <c r="G129" i="6"/>
  <c r="F129" i="6"/>
  <c r="E129" i="6"/>
  <c r="D129" i="6"/>
  <c r="C129" i="6"/>
  <c r="B129" i="6"/>
  <c r="I104" i="6"/>
  <c r="G104" i="6"/>
  <c r="E104" i="6"/>
  <c r="D104" i="6"/>
  <c r="C104" i="6"/>
  <c r="F104" i="6"/>
  <c r="B104"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113" i="6"/>
  <c r="G113" i="6"/>
  <c r="F113" i="6"/>
  <c r="E113" i="6"/>
  <c r="D113" i="6"/>
  <c r="C113" i="6"/>
  <c r="B113" i="6"/>
  <c r="I147" i="6"/>
  <c r="D147" i="6"/>
  <c r="G147" i="6"/>
  <c r="F147" i="6"/>
  <c r="E147" i="6"/>
  <c r="C147" i="6"/>
  <c r="B147" i="6"/>
  <c r="I112" i="6"/>
  <c r="G112" i="6"/>
  <c r="E112" i="6"/>
  <c r="D112" i="6"/>
  <c r="C112" i="6"/>
  <c r="F112" i="6"/>
  <c r="B112" i="6"/>
  <c r="I130" i="6"/>
  <c r="G130" i="6"/>
  <c r="F130" i="6"/>
  <c r="E130" i="6"/>
  <c r="B130" i="6"/>
  <c r="D130" i="6"/>
  <c r="C130" i="6"/>
  <c r="I107" i="6"/>
  <c r="G107" i="6"/>
  <c r="D107" i="6"/>
  <c r="C107" i="6"/>
  <c r="F107" i="6"/>
  <c r="B107" i="6"/>
  <c r="E107" i="6"/>
  <c r="I127" i="6"/>
  <c r="D127" i="6"/>
  <c r="C127" i="6"/>
  <c r="G127" i="6"/>
  <c r="F127" i="6"/>
  <c r="E127" i="6"/>
  <c r="B127"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116" i="6"/>
  <c r="G116" i="6"/>
  <c r="E116" i="6"/>
  <c r="D116" i="6"/>
  <c r="C116" i="6"/>
  <c r="F116" i="6"/>
  <c r="B116" i="6"/>
  <c r="I143" i="6"/>
  <c r="D143" i="6"/>
  <c r="G143" i="6"/>
  <c r="F143" i="6"/>
  <c r="E143" i="6"/>
  <c r="C143" i="6"/>
  <c r="B143" i="6"/>
  <c r="I119" i="6"/>
  <c r="D119" i="6"/>
  <c r="C119" i="6"/>
  <c r="F119" i="6"/>
  <c r="B119" i="6"/>
  <c r="G119" i="6"/>
  <c r="E119" i="6"/>
  <c r="I114" i="6"/>
  <c r="G114" i="6"/>
  <c r="F114" i="6"/>
  <c r="E114" i="6"/>
  <c r="B114" i="6"/>
  <c r="D114" i="6"/>
  <c r="C114" i="6"/>
  <c r="I138" i="6"/>
  <c r="G138" i="6"/>
  <c r="F138" i="6"/>
  <c r="E138" i="6"/>
  <c r="C138" i="6"/>
  <c r="B138" i="6"/>
  <c r="D138" i="6"/>
  <c r="I131" i="6"/>
  <c r="D131" i="6"/>
  <c r="C131" i="6"/>
  <c r="G131" i="6"/>
  <c r="F131" i="6"/>
  <c r="E131" i="6"/>
  <c r="B131" i="6"/>
  <c r="I83" i="6"/>
  <c r="D83" i="6"/>
  <c r="C83" i="6"/>
  <c r="G83" i="6"/>
  <c r="F83" i="6"/>
  <c r="E83" i="6"/>
  <c r="B83" i="6"/>
  <c r="I108" i="6"/>
  <c r="G108" i="6"/>
  <c r="E108" i="6"/>
  <c r="D108" i="6"/>
  <c r="C108" i="6"/>
  <c r="F108" i="6"/>
  <c r="B108" i="6"/>
  <c r="I81" i="6"/>
  <c r="G81" i="6"/>
  <c r="F81" i="6"/>
  <c r="E81" i="6"/>
  <c r="D81" i="6"/>
  <c r="C81" i="6"/>
  <c r="B8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140" i="6"/>
  <c r="G140" i="6"/>
  <c r="E140" i="6"/>
  <c r="D140" i="6"/>
  <c r="C140" i="6"/>
  <c r="F140" i="6"/>
  <c r="B140" i="6"/>
  <c r="I103" i="6"/>
  <c r="D103" i="6"/>
  <c r="C103" i="6"/>
  <c r="F103" i="6"/>
  <c r="B103" i="6"/>
  <c r="G103" i="6"/>
  <c r="E103" i="6"/>
  <c r="I126" i="6"/>
  <c r="G126" i="6"/>
  <c r="F126" i="6"/>
  <c r="E126" i="6"/>
  <c r="D126" i="6"/>
  <c r="B126" i="6"/>
  <c r="C126" i="6"/>
  <c r="I146" i="6"/>
  <c r="G146" i="6"/>
  <c r="F146" i="6"/>
  <c r="E146" i="6"/>
  <c r="C146" i="6"/>
  <c r="B146" i="6"/>
  <c r="D146" i="6"/>
  <c r="G139" i="6"/>
  <c r="D139" i="6"/>
  <c r="I139" i="6"/>
  <c r="F139" i="6"/>
  <c r="C139" i="6"/>
  <c r="B139" i="6"/>
  <c r="E139" i="6"/>
  <c r="I97" i="6"/>
  <c r="G97" i="6"/>
  <c r="F97" i="6"/>
  <c r="E97" i="6"/>
  <c r="D97" i="6"/>
  <c r="C97" i="6"/>
  <c r="B97" i="6"/>
  <c r="I80" i="6"/>
  <c r="G80" i="6"/>
  <c r="E80" i="6"/>
  <c r="D80" i="6"/>
  <c r="C80" i="6"/>
  <c r="F80" i="6"/>
  <c r="B80" i="6"/>
  <c r="I120" i="6"/>
  <c r="G120" i="6"/>
  <c r="E120" i="6"/>
  <c r="D120" i="6"/>
  <c r="C120" i="6"/>
  <c r="F120" i="6"/>
  <c r="B120" i="6"/>
  <c r="I90" i="6"/>
  <c r="G90" i="6"/>
  <c r="F90" i="6"/>
  <c r="E90" i="6"/>
  <c r="C90" i="6"/>
  <c r="B90" i="6"/>
  <c r="D90" i="6"/>
  <c r="I100" i="6"/>
  <c r="G100" i="6"/>
  <c r="E100" i="6"/>
  <c r="D100" i="6"/>
  <c r="C100" i="6"/>
  <c r="F100" i="6"/>
  <c r="B100"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94" i="6"/>
  <c r="G94" i="6"/>
  <c r="F94" i="6"/>
  <c r="E94" i="6"/>
  <c r="D94" i="6"/>
  <c r="B94" i="6"/>
  <c r="C94" i="6"/>
  <c r="G88" i="6"/>
  <c r="E88" i="6"/>
  <c r="D88" i="6"/>
  <c r="C88" i="6"/>
  <c r="I88" i="6"/>
  <c r="F88" i="6"/>
  <c r="B88" i="6"/>
  <c r="I105" i="6"/>
  <c r="G105" i="6"/>
  <c r="F105" i="6"/>
  <c r="E105" i="6"/>
  <c r="D105" i="6"/>
  <c r="C105" i="6"/>
  <c r="B105" i="6"/>
  <c r="I121" i="6"/>
  <c r="G121" i="6"/>
  <c r="F121" i="6"/>
  <c r="E121" i="6"/>
  <c r="D121" i="6"/>
  <c r="C121" i="6"/>
  <c r="B121" i="6"/>
  <c r="I117" i="6"/>
  <c r="G117" i="6"/>
  <c r="F117" i="6"/>
  <c r="E117" i="6"/>
  <c r="D117" i="6"/>
  <c r="C117" i="6"/>
  <c r="B117" i="6"/>
  <c r="I122" i="6"/>
  <c r="G122" i="6"/>
  <c r="F122" i="6"/>
  <c r="E122" i="6"/>
  <c r="C122" i="6"/>
  <c r="B122" i="6"/>
  <c r="D122" i="6"/>
  <c r="I144" i="6"/>
  <c r="G144" i="6"/>
  <c r="E144" i="6"/>
  <c r="D144" i="6"/>
  <c r="C144" i="6"/>
  <c r="F144" i="6"/>
  <c r="B144" i="6"/>
  <c r="I91" i="6"/>
  <c r="G91" i="6"/>
  <c r="D91" i="6"/>
  <c r="C91" i="6"/>
  <c r="F91" i="6"/>
  <c r="B91" i="6"/>
  <c r="E91" i="6"/>
</calcChain>
</file>

<file path=xl/sharedStrings.xml><?xml version="1.0" encoding="utf-8"?>
<sst xmlns="http://schemas.openxmlformats.org/spreadsheetml/2006/main" count="1086" uniqueCount="427">
  <si>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</si>
  <si>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</si>
  <si>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</si>
  <si>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</si>
  <si>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</si>
  <si>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</si>
  <si>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</si>
  <si>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</si>
  <si>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</si>
  <si>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</si>
  <si>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</si>
  <si>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</si>
  <si>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</si>
  <si>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</si>
  <si>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</si>
  <si>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</si>
  <si>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</si>
  <si>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</si>
  <si>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</si>
  <si>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</si>
  <si>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</si>
  <si>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東京電力エナジーパートナー株式会社
東京都千代田区内幸町１－１－３</t>
  </si>
  <si>
    <t>基本料金
＠622.91円ほか</t>
  </si>
  <si>
    <t xml:space="preserve">令和3年度羽田空港貨物合同庁舎における電気の需給
826,907kWhほか
</t>
  </si>
  <si>
    <t>@25.63円kwh</t>
  </si>
  <si>
    <t>令和3年度東京国際空港国際線旅客地区等維持管理契約　一式</t>
  </si>
  <si>
    <t>東京国際空港ターミナル株式会社
東京都大田区羽田空港２－６－５</t>
  </si>
  <si>
    <t>令和3年度東京国際空港第2ターミナルビル国際線施設維持管理契約　一式</t>
  </si>
  <si>
    <t>日本空港ビルデング株式会社
東京都大田区羽田空港３－３－２</t>
  </si>
  <si>
    <t>令和3年度羽田空港における上下水道使用契約　一式</t>
  </si>
  <si>
    <t>空港施設株式会社
東京大田区羽田空港１－６－５</t>
  </si>
  <si>
    <t>令和3年度東京港湾合同庁舎における熱媒の需給契約
冷水：6,235,000MJ
温水：1,482,600MJ</t>
  </si>
  <si>
    <t>東京臨海熱供給株式会社
東京都江東区有明３－６－１１</t>
  </si>
  <si>
    <t>令和3年度新潟空港国際線旅客ターミナルビルにおける冷温水及び温水の需給
冷温水：132.5Gcalほか</t>
  </si>
  <si>
    <t>令和3年度大井出張所における現金等運搬警備業務
241回</t>
  </si>
  <si>
    <t>令和3年度　官報公告等掲載契約　6,558行　ほか5項目</t>
  </si>
  <si>
    <t>独立行政法人国立印刷局
東京都港区虎ノ門２－２－５</t>
  </si>
  <si>
    <t>@847円ほか</t>
  </si>
  <si>
    <t>センチュリー株式会社
東京都文京区千駄木１－２３－６</t>
  </si>
  <si>
    <t>@616円ほか</t>
  </si>
  <si>
    <t>オイラー株式会社
東京都練馬区小竹町１－１０－１</t>
  </si>
  <si>
    <t>株式会社モビメント
埼玉県新座市大和田２－１－１９</t>
  </si>
  <si>
    <t>令和3年度　健康診断業務　
一式</t>
  </si>
  <si>
    <t>支出負担行為担当官
東京税関総務部長
田中　耕太郎
東京都江東区青海２－７－１１</t>
  </si>
  <si>
    <t>医療法人社団日健会
東京都江東区亀戸６－５６－１５</t>
  </si>
  <si>
    <t>令和3年度　カウンセリング業務委託
一式</t>
  </si>
  <si>
    <t>株式会社フィスメック
東京都千代田区内神田２－１５－９</t>
  </si>
  <si>
    <t>有限会社メディカルハート志津
千葉県佐倉市上志津１６６９－２０３</t>
  </si>
  <si>
    <t>@6,072円ほか</t>
  </si>
  <si>
    <t>株式会社ヒューマン・タッチ
千葉県船橋市本町７－１０－２</t>
  </si>
  <si>
    <t>株式会社秋山商会
東京都中央区東日本橋２－１３－５</t>
  </si>
  <si>
    <t>ダウ・ジョーンズ･ジャパン株式会社
東京都千代田区大手町１－５－１</t>
  </si>
  <si>
    <t>企業情報提供等及び企業情報信用調査報告の提供に関する請負契約
メンテナンス料金10,001件目～100,000件　ほか13項目</t>
  </si>
  <si>
    <t>株式会社帝国データバンク
東京都港区南青山２－５－２０</t>
  </si>
  <si>
    <t>＠19.8円　ほか</t>
  </si>
  <si>
    <t>ＩＨＳマークイットジャパン合同会社
東京都中央区京橋３－１－１</t>
  </si>
  <si>
    <t>インターネットを使用した企業情報提供サービスに関する請負契約
13,757.3ポイント</t>
  </si>
  <si>
    <t>株式会社東京商工リサーチ
東京都千代田区大手町１－３－１</t>
  </si>
  <si>
    <t>＠110円</t>
  </si>
  <si>
    <t>登記情報提供業務
3,160件　ほか6項目</t>
  </si>
  <si>
    <t>一般財団法人民事法務協会
東京都千代田区内神田１－１３－７</t>
  </si>
  <si>
    <t>＠334円　ほか</t>
  </si>
  <si>
    <t>電子複合機の賃貸借及び保守契約
令和3年4月1日～令和4年9月30日</t>
  </si>
  <si>
    <t>株式会社リコー
東京都大田区中馬込１－３－６</t>
  </si>
  <si>
    <t>令和3年度UFED 4PC Ultimateライセンスの調達　三式</t>
  </si>
  <si>
    <t>株式会社ワイ・イー・シー
東京都町田市南町田４－４４－４５</t>
  </si>
  <si>
    <t>株式会社チヨダサイエンス
東京都千代田区鍛冶町１－８－６</t>
  </si>
  <si>
    <t>空港施設株式会社
東京都大田区羽田空港１－６－５</t>
  </si>
  <si>
    <t>令和3年度遠隔操作カメラの賃貸借（単価契約）
令和3年4月1日～令和4年3月31日</t>
  </si>
  <si>
    <t>株式会社ノビタス
神奈川県横浜市港北区新横浜３－１７－５</t>
  </si>
  <si>
    <t>令和3年度X線貨物検査装置の年間保守請負契約（区分1）
一式</t>
  </si>
  <si>
    <t>株式会社ＩＨＩ検査計測
東京都品川区南大井６－２５－３</t>
  </si>
  <si>
    <t>令和3年度X線貨物検査装置の年間保守請負契約（区分2）
一式</t>
  </si>
  <si>
    <t>Ｓｍｉｔｈｓ　Ｄｅｔｅｃｔｉｏｎ　Ｇｅｒｍａｎｙ　ＧｍｂＨ
東京都千代田区内幸町１－１－１</t>
  </si>
  <si>
    <t>令和3年度X線貨物検査装置の年間保守請負契約（区分3）
一式</t>
  </si>
  <si>
    <t>イービストレード株式会社
東京都千代田区神田多町２－１</t>
  </si>
  <si>
    <t>令和3年度電離放射線（X線）被曝線量測定業務委託（単価契約）
X線装置装着用3179件　
ほか2品目</t>
  </si>
  <si>
    <t>株式会社千代田テクノル
東京都文京区湯島１－７－１２</t>
  </si>
  <si>
    <t xml:space="preserve">令和3年度　麻薬探知犬の飼育管理及びダミー作成の業務委託（成田）　平日業務委託484人日　ほか2項目
</t>
  </si>
  <si>
    <t>令和3年度　麻薬探知犬の飼育管理業務委託（羽田）　飼育管理業務1113回　ほか3項目</t>
  </si>
  <si>
    <t>株式会社イー・アール
茨城県龍ヶ崎市佐貫３－１１－１４</t>
  </si>
  <si>
    <t>株式会社YARUSHIKA
新潟県新潟市中央区下所島２－８－１４</t>
  </si>
  <si>
    <t>羽田空港官庁施設清掃業務
一式</t>
  </si>
  <si>
    <t>日本空港テクノ株式会社
東京都大田区羽田空港３－３－２</t>
  </si>
  <si>
    <t>羽田空港官庁施設警備業務
一式</t>
  </si>
  <si>
    <t>支出負担行為担当官
東京税関総務部長
田中　耕太郎
東京都江東区青海２－７－１１
ほか６官署</t>
  </si>
  <si>
    <t>東京港湾合同庁舎等における廃棄物処理委託契約
一般廃棄物40,100kg
ほか5品目</t>
  </si>
  <si>
    <t>株式会社樽味商会
東京都葛飾区小菅２－８－１７</t>
  </si>
  <si>
    <t xml:space="preserve">新潟空港国際線旅客ターミナルビル清掃業務
一式
</t>
  </si>
  <si>
    <t>支出負担行為担当官
東京税関総務部長
田中　耕太郎
東京都江東区青海２－７－１１
ほか４官署</t>
  </si>
  <si>
    <t>新潟交友事業株式会社
新潟県新潟市東区材木町１－４６</t>
  </si>
  <si>
    <t xml:space="preserve">
新潟税関支署東港出張所清掃業務
一式</t>
  </si>
  <si>
    <t>株式会社サン・ビルサービス
新潟県新潟市東区河渡本町８－２４</t>
  </si>
  <si>
    <t>東京航空貨物出張所及び麻薬探知犬訓練センター室清掃業務
一式</t>
  </si>
  <si>
    <t xml:space="preserve">東京税関宿舎・寮管理業務
一式
</t>
  </si>
  <si>
    <t>株式会社東洋ジービー
東京都江東区佐賀１－１－６</t>
  </si>
  <si>
    <t>立川出張所横田旅具検査場清掃業務
一式</t>
  </si>
  <si>
    <t>株式会社須田ビルメンテナンス
東京都立川市砂川町４－２４－１３</t>
  </si>
  <si>
    <t>羽田空港官庁施設塵芥処理
51,200kg</t>
  </si>
  <si>
    <t>株式会社櫻商会
東京都大田区京浜島２－１４－１１</t>
  </si>
  <si>
    <t>支出負担行為担当官
東京税関総務部長
田中　耕太郎
東京都江東区青海２－７－１１
ほか１官署</t>
  </si>
  <si>
    <t>綜合警備保障株式会社
東京都港区元赤坂１－６－６</t>
  </si>
  <si>
    <t>自動車燃料油の調達
レギュラーガソリン122,000ℓ
ほか1品目</t>
  </si>
  <si>
    <t xml:space="preserve">國際油化株式会社
東京都品川区東大井５－２２－５
</t>
  </si>
  <si>
    <t>＠134.75円/ℓほか</t>
  </si>
  <si>
    <t>小型乗用自動車の賃貸借契約　4台
令和3年4月1日～令和4年9月30日</t>
  </si>
  <si>
    <t xml:space="preserve">株式会社トヨタレンタリース神奈川
神奈川県横浜市神奈川区栄町７－１
</t>
  </si>
  <si>
    <t>小型乗用自動車の賃貸借契約　1台
令和3年4月1日～令和4年9月30日</t>
  </si>
  <si>
    <t xml:space="preserve">株式会社トヨタレンタリース埼玉
埼玉県さいたま市大宮区吉敷町１－１５－１
</t>
  </si>
  <si>
    <t>支出負担行為担当官
東京税関総務部長
田中　耕太郎　
東京都江東区青海２－７－１１</t>
  </si>
  <si>
    <t>富士電機株式会社
神奈川県川崎市川崎区田辺新田１－１</t>
  </si>
  <si>
    <t>ヒューマン建物管理協同組合
東京都新宿区百人町３－１－６</t>
  </si>
  <si>
    <t>令和3年度船舶用免税軽油の調達（区分1・監視艇「あさひ」用・JIS　K2204）
100KL</t>
  </si>
  <si>
    <t>令和3年度船舶用免税軽油の調達（区分2・監視艇「りゅうと」用・JIS　K2204）
450KL</t>
  </si>
  <si>
    <t>海洋総合開発株式会社
東京都中央区京橋１－１４－４
東京センチュリー株式会社
東京都千代田区神田練塀町３</t>
  </si>
  <si>
    <t>9010001065116
6010401015821</t>
  </si>
  <si>
    <t>さいたま商工会議所
埼玉県さいたま市浦和区高砂３－１７－１５</t>
  </si>
  <si>
    <t>宿舎賃貸借契約
令和3年4月1日～令和4年3月31日</t>
  </si>
  <si>
    <t>新潟県住宅供給公社
新潟県新潟市中央区新光町１５－２</t>
  </si>
  <si>
    <t>保管庫賃貸借契約
令和3年4月1日～令和4年3月31日</t>
  </si>
  <si>
    <t>日本通運株式会社千葉支店
千葉県千葉市美浜区中瀬１－３</t>
  </si>
  <si>
    <t>Ｘ線検査場賃貸借契約
令和3年4月1日～令和4年3月31日</t>
  </si>
  <si>
    <t>ディー・エイチ・エル・ジャパン株式会社
東京都品川区東品川１－３７－８</t>
  </si>
  <si>
    <t>フェデラルエクスプレスジャパン合同会社
千葉県千葉市美浜区中瀬２－６－１</t>
  </si>
  <si>
    <t>ユーピーエス・ジャパン株式会社
東京都港区芝浦４－１３－２３</t>
  </si>
  <si>
    <t>佐渡監視署事務室賃貸借契約
令和3年4月1日～令和4年3月31日</t>
  </si>
  <si>
    <t>両津南埠頭ビル株式会社
新潟県佐渡市両津湊３５３－１</t>
  </si>
  <si>
    <t>東京外郵出張所事務室賃貸借契約
令和3年4月1日～令和4年3月31日</t>
  </si>
  <si>
    <t>日本郵便株式会社東京支社
東京都港区赤坂１－１４－１４</t>
  </si>
  <si>
    <t>新潟支署東港出張所用地使用許可
一式
令和3年4月1日～令和4年3月31日</t>
  </si>
  <si>
    <t>新潟県新潟地域振興局新潟港湾事務所
新潟県新潟市中央区竜が島１－６－３</t>
  </si>
  <si>
    <t>城南島コンテナ検査センター施設用地使用許可一式
令和3年4月1日～令和4年3月31日</t>
  </si>
  <si>
    <t>東京都東京港管理事務所
東京都港区港南３－９－５６</t>
  </si>
  <si>
    <t>株式会社エヌ・ティ・ティ・データ
東京都江東区豊洲３－３－３　　</t>
  </si>
  <si>
    <t>株式会社ゼンリン
福岡県北九州市小倉北区室町１－１－１</t>
  </si>
  <si>
    <t>株式会社Ｂ７
東京都武蔵野市桜堤１－２－１４－５０３</t>
  </si>
  <si>
    <t>令和3年度税関検査場電子申告ゲートの保守　一式</t>
  </si>
  <si>
    <t>日本電気株式会社
東京都港区芝５－７－１</t>
  </si>
  <si>
    <t xml:space="preserve">イービストレード株式会社
東京都千代田区神田多町２－１
</t>
  </si>
  <si>
    <t xml:space="preserve">加賀ソルネット株式会社
東京都中央区八丁堀３－２７－１０
</t>
  </si>
  <si>
    <t>＠570円ほか</t>
  </si>
  <si>
    <t xml:space="preserve">全国官報販売協同組合
東京都千代田区霞が関１―４－１
</t>
  </si>
  <si>
    <t>＠220円ほか</t>
  </si>
  <si>
    <t>令和3年度　パスコード解析バウチャーの購入
一式</t>
  </si>
  <si>
    <t>ＡＯＳデータ株式会社
東京都港区虎ノ門５－１－５</t>
  </si>
  <si>
    <t>＠298,000円</t>
  </si>
  <si>
    <t>令和3年度　航空会社等が旅客予約情報を作成する際に利用するコード情報の提供業務　一式</t>
  </si>
  <si>
    <t>ＩＮＴＥＲＮＡＴＩＯＮＡＬ　ＡＩＲ　ＴＲＡＮＳＰＯＲＴ　ＡＳＳＯＣＩＡＴＩＯＮ
８００　Ｐｌａｃｅ　Ｖｉｃｔｏｒｉａ、Ｐ．Ｏ．Ｂｏｘ１１３、Ｍｏｎｔｒｅａｌ、Ｑｕｅｂｅｃ、Ｃａｎａｄａ</t>
  </si>
  <si>
    <t>-</t>
  </si>
  <si>
    <t>Ｄｙｎａｂｏｏｋ株式会社
東京都江東区豊洲５－６－１５</t>
  </si>
  <si>
    <t>富士電機ＩＴソリューション株式会社
東京都千代田区外神田６－１５－１２</t>
  </si>
  <si>
    <t xml:space="preserve">
東京センチュリー株式会社
東京都千代田区神田練塀町３</t>
  </si>
  <si>
    <t>株式会社ＮＴＴデータ・アイ
東京都新宿区揚場町１－１８</t>
  </si>
  <si>
    <t>ＮＥＣネクサソリューションズ株式会社
東京都港区三田１―４―２８</t>
  </si>
  <si>
    <t xml:space="preserve">凸版印刷株式会社
東京都台東区台東１－５－１
</t>
  </si>
  <si>
    <t>株式会社三菱総合研究所
東京都千代田区永田町２－１０－３</t>
  </si>
  <si>
    <t>成田地区衛生消耗品の調達（単価契約）
トイレットペーパー20,720巻ほか5品目</t>
  </si>
  <si>
    <t>株式会社秋葉商店
千葉県茂原市小林１９７８－２９</t>
  </si>
  <si>
    <t>@60.5円ほか</t>
  </si>
  <si>
    <t>成田空港合同庁舎設備保守
一式</t>
  </si>
  <si>
    <t>分任支出負担行為担当官
東京税関成田税関支署長
望月　光弘
千葉県成田市古込字古込１－１
ほか３官署</t>
  </si>
  <si>
    <t>成田空港PTB諸設備保守
一式</t>
  </si>
  <si>
    <t>分任支出負担行為担当官
東京税関成田税関支署長
望月　光弘
千葉県成田市古込字古込１－１</t>
  </si>
  <si>
    <t>株式会社成田エアポートテクノ
千葉県成田市古込字古込１－１</t>
  </si>
  <si>
    <t>成田空港合同庁舎警備業務
一式</t>
  </si>
  <si>
    <t>株式会社成田空港美整社
千葉県成田市取香５２９－６３</t>
  </si>
  <si>
    <t>第1・第2・第3PTB中央管理室防災監視業務管理運営費
一式</t>
  </si>
  <si>
    <t>成田国際空港株式会社
千葉県成田市古込字古込１－１</t>
  </si>
  <si>
    <t>成田国際空港旅客ターミナルビル受変電施設等の使用料及び維持管理費
一式</t>
  </si>
  <si>
    <t>@41.8円</t>
  </si>
  <si>
    <t>成田国際空港旅客ターミナルビルの建物及び設備のうち官民共用部分に係る修理、部品取替、保守点検等の契約事務費に関する契約
一式</t>
  </si>
  <si>
    <t>塵芥処理業務
97,700kg</t>
  </si>
  <si>
    <t>成田空港合同庁舎昇降機保守
一式</t>
  </si>
  <si>
    <t>日本オーチス・エレベータ株式会社関東支店
埼玉県さいたま市大宮区桜木町１－１１－９</t>
  </si>
  <si>
    <t>成田国際空港地区清掃業務　
一式</t>
  </si>
  <si>
    <t>令和3年度警備輸送業務（単価契約）
244回</t>
  </si>
  <si>
    <t>@20,460円</t>
  </si>
  <si>
    <t>令和3年度シーツ等クリーニング（単価契約）
シーツ4,885枚
ほか4品目</t>
  </si>
  <si>
    <t>@200.2円/枚ほか</t>
  </si>
  <si>
    <t xml:space="preserve">
令和3年度成田空港内密輸入防止啓蒙等の動画放映業務
一式
</t>
  </si>
  <si>
    <t>株式会社グリーンポート・エージェンシー
千葉県成田市古込字古込１－１</t>
  </si>
  <si>
    <t>令和3年度フライト情報提供業務　
一式</t>
  </si>
  <si>
    <t>空港情報通信株式会社
千葉県成田市古込字古込１－１</t>
  </si>
  <si>
    <t>成田国際空港内における供給および通信網の使用に関する契約
一式</t>
  </si>
  <si>
    <t>成田国際空港内における供給に関する契約（共有）
一式</t>
  </si>
  <si>
    <t>税関用到着ボード使用料に関する契約
一式</t>
  </si>
  <si>
    <t>成田国際空港南部第1官庁ビル建物賃貸借契約
一式
令和3年4月1日～令和4年3月31日</t>
  </si>
  <si>
    <t>成田国際空港南部第1官庁ビル附帯施設の使用に関する契約
一式
令和3年4月1日～令和4年3月31日</t>
  </si>
  <si>
    <t>土地賃貸借契約（成田空港合同庁舎）
一式
令和3年4月1日～令和4年3月31日</t>
  </si>
  <si>
    <t xml:space="preserve">成田国際空港第2旅客ターミナルにおけるX線CTスキャン検査装置用BHSコンベアの使用料及び維持管理費に関する契約　
一式
</t>
  </si>
  <si>
    <t xml:space="preserve">成田国際空港第１旅客ターミナルビルにおける出発ロビーへの私有財産の設置及び使用に関する契約
令和3年4月1日～令和4年3月31日
</t>
  </si>
  <si>
    <t>成田国際空港第２旅客ターミナルビル建物賃貸借契約
令和3年4月1日～令和4年3月31日</t>
  </si>
  <si>
    <t>建物賃貸借契約（第3貨物ビル・FDX）
一式
令和3年4月1日～令和4年3月31日</t>
  </si>
  <si>
    <t>建物賃貸借契約（増設棟・IACT）
一式
令和3年4月1日～令和4年3月31日</t>
  </si>
  <si>
    <t>国際空港上屋株式会社
千葉県成田市駒井野字天並野２１２１</t>
  </si>
  <si>
    <t>異物の体内隠匿が疑われる入国旅客等に対する画像診断（2PTB）（単価契約）
令和3年4月1日～令和4年3月31日</t>
  </si>
  <si>
    <t>学校法人日本医科大学
東京都文京区千駄木１－１－５</t>
  </si>
  <si>
    <t>厚生労働省告示別表第一「医療報酬点数表」に定める点数に20円を乗じた金額に消費税及び地方消費税額を加算した金額</t>
  </si>
  <si>
    <t>東京国際空港貨物地区における電気の供給については、左記業者が一括して行っており、契約相手方が特定され競争を許さないことから、会計法第29条の3第4項に該当するため。（根拠区分：二（ロ））</t>
  </si>
  <si>
    <t>本契約に係る維持管理業務については、左記業者が一括して行っており、契約相手方が特定され、契約価格の競争による契約相手方の選定を許さないことから、会計法第29条の3第4項に該当するため。（根拠区分ロ）</t>
  </si>
  <si>
    <t>東京国際空港における上下水道の供給については左記業者が一括して行っており、契約相手方が特定され、契約価格の競争による契約相手方の選定を許さないことから、会計法第29条の3第4項に該当するため。（根拠区分二（ロ））</t>
  </si>
  <si>
    <t>税関関係法令に係る手続等を「行政手続等における情報通信の技術の利用に関する法律」第3条（電子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根拠区分イ（イ））</t>
  </si>
  <si>
    <t>東京臨海副都心地区において経済産業大臣の熱供給事業の認可を受けて、熱媒の供給を行っている者は当該1社のみであるため。（根拠区分イ（イ））</t>
  </si>
  <si>
    <t>同施設は、官民共有施設であり、管理者である左記業者が、空港開港当初より一括して冷温水を需給しており、契約相手方は同社に限られ、競争を許さないことから、会計法第29条の3第4項に該当するため。（根拠区分二（ロ））</t>
  </si>
  <si>
    <t>官報の編集、印刷及びこれらに付帯する事務は、内閣府より独立行政法人国立印刷局に委任されており、競争を許さないことから会計法第29条の3第4項に該当するため。根拠区分：ハ</t>
  </si>
  <si>
    <t>公募を実施し、申し込みのあった者のうち当関の要件を満たす全ての者と契約したものであり、競争を許さないことから会計法29 条の3第4項に該当するため。</t>
  </si>
  <si>
    <t>公募を実施した結果、業務履行可能な者が1者しかなく競争を許さないことから会計法第29条の3第4項に該当するため。</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</si>
  <si>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　根拠区分：イ（イ）</t>
  </si>
  <si>
    <t>当該業務を供給できる唯一の業者であることから会計法第29条の3第4項に該当するため。根拠区分：ロ</t>
  </si>
  <si>
    <t>羽田空港から排出される一般廃棄物は同空港内の敷地内で処理することとされており、同敷地内で処理施設を所有している唯一の業者であり競争を許さないことから、会計法第29条の3第4項に該当するため。（ロ）</t>
  </si>
  <si>
    <t>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根拠区分：二（ロ））</t>
  </si>
  <si>
    <t>公募を実施した結果、業務履行可能な者が1者しかなく競争を許さないことから会計法第29条の3第4項に該当するため</t>
  </si>
  <si>
    <t>行政目的を達成するために不可欠な特定の情報について当該情報を提供することが可能な者から提供を受けるものであることから会計法第29条の3第4項に該当するため。
ニ（へ）</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</si>
  <si>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</si>
  <si>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成田国際空港株式会社が成田国際空港旅客ターミナルを全館的に保安警備していることから会計法第29条の3第4項に該当するため。(根拠区分：ロ)</t>
  </si>
  <si>
    <t>当該業務を供給できる唯一の業者であることから会計法第29条の3第4項に該当するため。(根拠区分：ロ)</t>
  </si>
  <si>
    <t>契約金額に維持管理費を含む</t>
  </si>
  <si>
    <t>成田国際空港から排出される一般廃棄物を処理できる唯一の業者であることから会計法第29条の3第4項に該当するため。(根拠区分：ロ)</t>
  </si>
  <si>
    <t>当該業務を供給できる唯一の業者であることから会計法第29条の3第4項に該当するため。（ロ）</t>
  </si>
  <si>
    <t>令和3年度　麻薬探知犬飼料の調達
麻薬探知犬飼料a294袋　
ほか3品目</t>
  </si>
  <si>
    <t>令和3年度 SNS上の災害情報等を収集・発信するサービスの提供　一式</t>
  </si>
  <si>
    <t>小型乗用自動車2台の交換購入</t>
  </si>
  <si>
    <t>新陽株式会社
東京都中央区日本橋室町４－３－５</t>
  </si>
  <si>
    <t>令和3年度　外郵業務用各種印刷物等の印刷製本
国際郵便物課税通知書
592,000枚　ほか18品目</t>
  </si>
  <si>
    <t>木場フォーム印刷株式会社
石川県小松市犬丸町丙２５</t>
  </si>
  <si>
    <t>一般競争入札において、再度の入札を実施しても落札者となるべき者がいないことから、会計法第29条の3第5項及び予決令第99条の2に該当するため</t>
  </si>
  <si>
    <t>株式会社マルハチ
神奈川県横浜市鶴見区鶴見中央４－２－１４</t>
  </si>
  <si>
    <t>令和3年度　自動体外式除細動器等の調達
自動体外式除細動器
13台　ほか5品目</t>
  </si>
  <si>
    <t>国立大学法人東京大学
東京都文京区本郷７－３－１</t>
  </si>
  <si>
    <t>公募を実施した結果、応募者がいなかったため当局の条件を満たす相手方を選定したものであり、契約価格の競争による相手方の選定を許さず、会計法第29条の3第4項に該当するため。</t>
  </si>
  <si>
    <t>埼玉方面事務所賃貸借契約
令和3年4月1日～令和4年3月31日</t>
  </si>
  <si>
    <t>令和3年度東京港湾合同庁舎他20庁舎における電気の需給
3,809,456kWhほか</t>
  </si>
  <si>
    <t>支出負担行為担当官
東京税関総務部長
田中　耕太郎
東京都江東区青海２－７－１１
ほか１０官署</t>
  </si>
  <si>
    <t>一般競争入札</t>
  </si>
  <si>
    <t>同種の他の契約の予定価格を類推されるおそれがあるため公表しない</t>
  </si>
  <si>
    <t>－</t>
  </si>
  <si>
    <t>単価契約
予定調達総額 144,217,246円
分担契約
分担予定額
78,244,180円</t>
  </si>
  <si>
    <t>＠16,610円</t>
  </si>
  <si>
    <t xml:space="preserve">単価契約
予定調達総額 3,986,400円
</t>
  </si>
  <si>
    <t>貴金属等保管及び運搬警備業務（単価契約）
132容器　ほか6項目</t>
  </si>
  <si>
    <t xml:space="preserve">単価契約
予定調達総額 4,442,592円
</t>
  </si>
  <si>
    <t>令和3年度衛生用消耗品の調達（単価契約）
トイレットペーパー21,360巻　ほか4品目</t>
  </si>
  <si>
    <t>支出負担行為担当官
東京税関総務部長
田中　耕太郎
東京都江東区青海２－７－１１
ほか９官署</t>
  </si>
  <si>
    <t>@67.1円ほか</t>
  </si>
  <si>
    <t>単価契約
予定調達総額 1,935,763円
分担契約
分担予定額
1,178,694円</t>
  </si>
  <si>
    <t>令和3年度クリーニング（単価契約）
シーツ12,227枚　
ほか9品目</t>
  </si>
  <si>
    <t>@154円ほか</t>
  </si>
  <si>
    <t xml:space="preserve">単価契約
予定調達総額 5,286,974円
</t>
  </si>
  <si>
    <t>@57,200円ほか</t>
  </si>
  <si>
    <t xml:space="preserve">単価契約
予定調達総額 13,195,127円
</t>
  </si>
  <si>
    <t>令和3年度　トナーカートリッジ等の調達
TS780AJP 34個　ほか135品目</t>
  </si>
  <si>
    <t xml:space="preserve"> ＠15,312円　ほか</t>
  </si>
  <si>
    <t xml:space="preserve">単価契約
予定調達総額 8,594,575円
</t>
  </si>
  <si>
    <t>令和3年度　分析消耗品の調達（単価契約）
定性濾紙 No.2 90mm（型式ADVANTEC 00021090）18箱　ほか80品目</t>
  </si>
  <si>
    <t>　＠1,940円ほか</t>
  </si>
  <si>
    <t xml:space="preserve">単価契約
予定調達総額 2,552,268円
</t>
  </si>
  <si>
    <t>株式会社ＭＩＬＡＮコーポレーション
千葉県成田市十余三２３－１８</t>
  </si>
  <si>
    <t>株式会社フロントベル
埼玉県越谷市谷中町４－１７０</t>
  </si>
  <si>
    <t xml:space="preserve">令和3年度　東京税関コンテナ検査センター及び
東京税関城南島コンテナ検査センター車両誘導等業務委託（単価契約）　一式
</t>
  </si>
  <si>
    <t>@1,694円</t>
  </si>
  <si>
    <t xml:space="preserve">単価契約
予定調達総額 25,006,828円
</t>
  </si>
  <si>
    <t>令和3年度　東京税関新潟コンテナ検査センター車両誘導等業務委託（単価契約）　一式</t>
  </si>
  <si>
    <t>＠920円</t>
  </si>
  <si>
    <t xml:space="preserve">単価契約
予定調達総額 5,076,192円
</t>
  </si>
  <si>
    <t xml:space="preserve">分担契約
契約総額 71,478,000円
</t>
  </si>
  <si>
    <t>株式会社KSP・EAST
埼玉県さいたま市浦和区高砂２－３－１８</t>
  </si>
  <si>
    <t xml:space="preserve">分担契約
契約総額 48,139,850円
</t>
  </si>
  <si>
    <t>＠31.35円/㎏</t>
  </si>
  <si>
    <t>単価契約
予定調達総額 3,035,010円
分担契約
分担予定額
2,485,497円</t>
  </si>
  <si>
    <t xml:space="preserve">分担契約
契約総額 2,937,000円
</t>
  </si>
  <si>
    <t>株式会社ラグーナマネージメント
新潟県新潟市中央区学校町通２－５８０８</t>
  </si>
  <si>
    <t xml:space="preserve">単価契約
予定調達総額 17,014,700円
</t>
  </si>
  <si>
    <t>東京港湾合同庁舎等の施設管理・運営業務
一式</t>
  </si>
  <si>
    <t>支出負担行為担当官
東京税関総務部長
田中　耕太郎　
東京都江東区青海２－７－１１
ほか６官署</t>
  </si>
  <si>
    <t>アズビル株式会社
東京都千代田区丸の内２－７－３</t>
  </si>
  <si>
    <t xml:space="preserve">分担契約
契約総額 1,100,000,000円
</t>
  </si>
  <si>
    <t>九段第3合同庁舎19階電算機室UPS（無停電電源装置）保守　一式</t>
  </si>
  <si>
    <t>羽田空港官庁施設設備管理（設備保守・運転監視）業務
一式</t>
  </si>
  <si>
    <t xml:space="preserve">分担契約
契約総額 165,000,000円
</t>
  </si>
  <si>
    <t>新潟空港ターミナルビル官庁専有部分設備運転保守業務　一式</t>
  </si>
  <si>
    <t>支出負担行為担当官
東京税関総務部長
田中　耕太郎　
東京都江東区青海２－７－１１
ほか４官署</t>
  </si>
  <si>
    <t xml:space="preserve">分担契約
契約総額 2,637,800円
</t>
  </si>
  <si>
    <t>関東タス株式会社
神奈川県横浜市鶴見区平安町２－４－１１</t>
  </si>
  <si>
    <t>＠96.8円</t>
  </si>
  <si>
    <t xml:space="preserve">単価契約
予定調達総額 9,680,000円
</t>
  </si>
  <si>
    <t>株式会社ハヤマ
新潟県新潟市中央区寄居町７０６</t>
  </si>
  <si>
    <t>＠81.4円</t>
  </si>
  <si>
    <t xml:space="preserve">単価契約
予定調達総額 36,630,000円
</t>
  </si>
  <si>
    <t>インターネットを使用した船舶データ情報検索サービスの提供　一式</t>
  </si>
  <si>
    <t>令和3年度 書籍等仕分梱包運搬業務　一式</t>
  </si>
  <si>
    <t>朝日梱包株式会社
東京都墨田区江東橋５－７－１０</t>
  </si>
  <si>
    <t xml:space="preserve">単価契約
予定調達総額 2,241,910円
</t>
  </si>
  <si>
    <t>令和3年度定期刊行物「関税週報」ほかの購入
関税週報29,276部ほか3品目</t>
  </si>
  <si>
    <t>10,101,916円
(A)</t>
  </si>
  <si>
    <t>98.3%
(B/A×100)</t>
  </si>
  <si>
    <t>単価契約
予定調達総額 9,933,517円(B)
分担契約
分担予定額9,052,747円</t>
  </si>
  <si>
    <t>ＷｉｎＡｃｔｏｒの導入及び導入に係る支援の調達　一式</t>
  </si>
  <si>
    <t xml:space="preserve">単価契約
予定調達総額 11,800,800円
</t>
  </si>
  <si>
    <t>令和3年度 ウイルス対策ソフトウェアの調達　一式</t>
  </si>
  <si>
    <t>令和3年度　税関LAN用トナーカートリッジ等の調達（単価契約）
トナーカートリッジSP6400S　2912箱　ほか7品目</t>
  </si>
  <si>
    <t>令和3年度 オンライン翻訳サービスの提供　一式</t>
  </si>
  <si>
    <t>通関事務総合データ通信システムのテレワーク環境の拡充に係る調達・工程管理業務支援　一式</t>
  </si>
  <si>
    <t>2,569,734円
(A)</t>
  </si>
  <si>
    <t>93.9%
(B/A×100)</t>
  </si>
  <si>
    <t>単価契約
予定調達総額 2,415,175円(B)
分担契約
分担予定額
2,345,263円</t>
  </si>
  <si>
    <t>東京警備保障株式会社
東京都港区東新橋２－１２－１</t>
  </si>
  <si>
    <t xml:space="preserve">分担契約
契約総額 9,350,000円
</t>
  </si>
  <si>
    <t>株式会社ＫＳＰ・ＥＡＳＴ
埼玉県さいたま市浦和区高砂２－３－１８</t>
  </si>
  <si>
    <t xml:space="preserve">分担契約
契約総額 15,902,700円
</t>
  </si>
  <si>
    <t>分任支出負担行為担当官
東京税関成田税関支署長
望月　光弘
千葉県成田市古込字古込１－１
ほか４官署</t>
  </si>
  <si>
    <t xml:space="preserve">分担契約
契約総額 174,819,654円
</t>
  </si>
  <si>
    <t xml:space="preserve">単価契約
予定調達総額 4,992,240円
</t>
  </si>
  <si>
    <t>株式会社二ホンマミー
東京都世田谷区梅丘１－２９－２</t>
  </si>
  <si>
    <t xml:space="preserve">単価契約
予定調達総額 2,259,158円
</t>
  </si>
  <si>
    <t>株式会社成瀨商店
東京都江東区亀戸６－１－３</t>
  </si>
  <si>
    <t>櫻護謨株式会社
東京都渋谷区笹塚１－２１－１７</t>
  </si>
  <si>
    <t xml:space="preserve">令和3年度　貨物等運搬契約 1041件　ほか153項目 </t>
  </si>
  <si>
    <t>日本通運株式会社
東京都港区海岸３－１８－１</t>
  </si>
  <si>
    <t>日産自動車販売株式会社
東京都港区海岸３－１８－１７</t>
  </si>
  <si>
    <t>一般競争入札
（総合評価方式）</t>
  </si>
  <si>
    <t>小型貨物自動車2台の交換購入</t>
  </si>
  <si>
    <t>第4次通関情報総合判定システム（第４次ＣＩＳ）のプログラム変更　一式</t>
  </si>
  <si>
    <t>令和３年度　安全靴の調達（単価契約）
安全靴1,249足</t>
  </si>
  <si>
    <t>@3,663円</t>
  </si>
  <si>
    <t xml:space="preserve">単価契約
予定調達総額 4,575,087円
</t>
  </si>
  <si>
    <t>令和3年度　輸出入・港湾関連情報処理システム用OCR納付書等の印刷　
輸出入・港湾関連情報処理システム用OCR納付書523,000枚 ほか３品目</t>
  </si>
  <si>
    <t>株式会社ハップ
東京都江戸川区松江１－１１－３</t>
  </si>
  <si>
    <t>令和3年度文具類の調達（単価契約）
使いきり手袋（ニトリル）　L　686箱
ほか283品目</t>
  </si>
  <si>
    <t>20,227,238円
(A)</t>
  </si>
  <si>
    <t>@1,210円ほか</t>
  </si>
  <si>
    <t>－
(B/A×100)</t>
  </si>
  <si>
    <t>単価契約
予定調達総額 0円(B)
分担契約
分担予定額
12,450,875円</t>
  </si>
  <si>
    <t>ＡＬＳＯＫ東心株式会社
東京都府中市府中町１－１４－１</t>
  </si>
  <si>
    <t>支出負担行為担当官
東京税関総務部長
田中　耕太郎
東京都江東区青海２－７－１１
ほか５官署</t>
  </si>
  <si>
    <t>東京国際エアカーゴターミナル株式会社
東京都大田区羽田空港２－６－３</t>
  </si>
  <si>
    <t>21,194,907円
(A)</t>
  </si>
  <si>
    <t>100.0%
(B/A×100)</t>
  </si>
  <si>
    <t>単価契約
予定調達総額 21,194,907円(B)
分担契約
分担予定額
12,668,963円</t>
  </si>
  <si>
    <t>262,091,060円
(A)</t>
  </si>
  <si>
    <t>＠3.11円/MJほか</t>
  </si>
  <si>
    <t>単価契約
予定調達総額 262,091,060円(B)
分担契約
分担予定額
147,630,448円</t>
  </si>
  <si>
    <t>154,442,556円
(A)</t>
  </si>
  <si>
    <t>＠190円/㎥ほか</t>
  </si>
  <si>
    <t>単価契約
予定調達総額 154,442,556円(B)
分担契約
分担予定額
65,267,424円</t>
  </si>
  <si>
    <t>28,431,753円
(A)</t>
  </si>
  <si>
    <t>＠268.4円ほか</t>
  </si>
  <si>
    <t>単価契約
予定調達総額 28,431,753円(B)
分担契約
分担予定額
18,877,499円</t>
  </si>
  <si>
    <t>令和3年度輸出入・港湾関連情報処理システム利用契約　一式</t>
  </si>
  <si>
    <t>輸出入・港湾関連情報処理センター株式会社
東京都港区浜松町１－３－１</t>
  </si>
  <si>
    <t>支出負担行為担当官
東京税関総務部長
田中　耕太郎
東京都江東区青海２－７－１１
ほか９官署等</t>
  </si>
  <si>
    <t>80,330,879円
(A)</t>
  </si>
  <si>
    <t>基本料金
＠423.5円ほか</t>
  </si>
  <si>
    <t>単価契約
予定調達総額 80,330,879円(B)
分担契約
分担予定額
67,888,601円</t>
  </si>
  <si>
    <t>新潟空港ビルディング株式会社
新潟県新潟市東区松浜町３７１０</t>
  </si>
  <si>
    <t>4,360,709円
(A)</t>
  </si>
  <si>
    <t>基本料金
＠131,934円ほか</t>
  </si>
  <si>
    <t>単価契約
予定調達総額 4,360,709円(B)
分担契約
分担予定額
3,434,494円</t>
  </si>
  <si>
    <t xml:space="preserve">単価契約
予定調達総額 5,554,626円
</t>
  </si>
  <si>
    <t xml:space="preserve">単価契約
予定調達総額 4,075,188円
</t>
  </si>
  <si>
    <t>インターネットを使用した国際情報及び記事情報の提供に関する請負契約
一式</t>
  </si>
  <si>
    <t xml:space="preserve">単価契約
予定調達総額 12,970,100円
</t>
  </si>
  <si>
    <t>インターネットを使用した国別貿易統計情報の提供に関する請負契約
一式</t>
  </si>
  <si>
    <t xml:space="preserve">単価契約
予定調達総額 1,513,303円
</t>
  </si>
  <si>
    <t xml:space="preserve">単価契約
予定調達総額 1,140,460円
</t>
  </si>
  <si>
    <t>総価契約分　1,821,402円
単価契約分　＠0.5円　ほか</t>
  </si>
  <si>
    <t>単価契約
予定調達総額 6,478,682円
一部単価契約</t>
  </si>
  <si>
    <t>共用通信システム専用線（光）利用料　一式</t>
  </si>
  <si>
    <t>令和3年度　国際郵便物税関検査装置の保守請負契約　一式</t>
  </si>
  <si>
    <t>三機工業株式会社
東京都中央区明石町８－１</t>
  </si>
  <si>
    <t>公募を実施した結果、令和3年度　国際郵便物税関検査装置の保守請負契約の業務履行可能な者が三機工業株式会社しかなく競争を許さないことから会計法29 条の3第4項に該当するため</t>
  </si>
  <si>
    <t>1,971,200円
(A)</t>
  </si>
  <si>
    <t>＠38.5円/㎏</t>
  </si>
  <si>
    <t>単価契約
予定調達総額 1,971,200円
分担契約
分担予定額
1,136,475円</t>
  </si>
  <si>
    <t>大井出張所機械警備業務
一式</t>
  </si>
  <si>
    <t>普通乗用自動車の賃貸借契約　1台
令和3年4月1日～令和4年9月30日</t>
  </si>
  <si>
    <t>新潟空港ターミナルビル施設維持管理業務　一式</t>
  </si>
  <si>
    <t xml:space="preserve">分担契約
契約総額 23,690,106円
</t>
  </si>
  <si>
    <t>監視艇「あさひ」搭載監視カメラシステム の賃貸借契約 （再リース ）
令和3年4月1日から令和4年3月31日</t>
  </si>
  <si>
    <t>契約目的や行政効率面に照らして契約物件の立地、規模及び態様は、代替の見当たらないものであり、競争を許さないことから会計法第29条の3第4項に該当するため（根拠区分：ロ）。</t>
  </si>
  <si>
    <t>日本通運株式会社海外引越事業支店
東京都品川区東品川５－７－２８</t>
  </si>
  <si>
    <t>第4次通関情報総合判定システム(第4次CIS)の追加ハードウェアの賃貸借及び保守
令和3年4月1日～令和3年10月31日</t>
  </si>
  <si>
    <t>住宅地図インターネット検索サービスの提供　一式</t>
  </si>
  <si>
    <t xml:space="preserve">通関事務総合データ通信システム（税関LAN）における複合機認証印刷基盤の調達  一式
</t>
  </si>
  <si>
    <t xml:space="preserve">富士通株式会社
神奈川県川崎市中原区上小田中４－１－１
東京センチュリー株式会社
東京都千代田区神田練塀町３
</t>
  </si>
  <si>
    <t>1020001071491
6010401015821</t>
  </si>
  <si>
    <t>令和3年度　出力固定式1方向Ｘ線貨物検査装置の保守業務委託　一式</t>
  </si>
  <si>
    <t>令和3年度　車載式Ｘ線貨物検査装置の保守業務委託　一式</t>
  </si>
  <si>
    <t>通関事務総合データ通信システムの機器移設等の調達　一式</t>
  </si>
  <si>
    <t>エヌ・ティ・ティ・コミュニケーションズ株式会社
東京都千代田区大手町２－３－１</t>
  </si>
  <si>
    <t>通関事務総合データ通信システム賃貸借物品の買取の調達
バーコードリーダー　511個　ほか2品目</t>
  </si>
  <si>
    <t>失効情報連携機能に関わる維持管理業務　一式</t>
  </si>
  <si>
    <t>令和３年度「健康管理支援ソフトウェア」保守業務等　　一式</t>
  </si>
  <si>
    <t>株式会社ナリコー
千葉県成田市三里塚光ケ丘１－１３３１</t>
  </si>
  <si>
    <t>4,083,860円
(A)</t>
  </si>
  <si>
    <t>単価契約
予定調達総額 4,083,860円
分担契約
分担予定額
2,460,161円</t>
  </si>
  <si>
    <t>6,946,671円
(A)</t>
  </si>
  <si>
    <t>57.7%
(B/A×100)</t>
  </si>
  <si>
    <t xml:space="preserve">分担契約
契約総額 4,008,400円
</t>
  </si>
  <si>
    <t xml:space="preserve">
令和3年度3次元（3Ｄ）画像解析Ｘ線ＣＴスキャン検査装置保守
一式
</t>
  </si>
  <si>
    <t>総価契約分544,132,704円
単価契約分@27.236円/KWｈほか</t>
  </si>
  <si>
    <t>単価契約
予定調達総額 682,197,441円
一部単価契約含む</t>
  </si>
  <si>
    <t>総価契約分23,968,716円
単価契約分@27.236円/KWhほか</t>
  </si>
  <si>
    <t>単価契約
予定調達総額 40,801,337円
一部単価契約含む</t>
  </si>
  <si>
    <t>18,315,449円
(A)</t>
  </si>
  <si>
    <t xml:space="preserve">分担契約
契約総額 18,315,449円
</t>
  </si>
  <si>
    <t xml:space="preserve">単価契約
予定調達総額 1,139,923円
</t>
  </si>
  <si>
    <t>成田国際空港内統一IDカードシステムの官民共有部分に係る修理、部品取替及び保守点検の契約事務に関する契約
一式</t>
  </si>
  <si>
    <t>第4次通関情報総合判定システム（第4次CIS）（税関情報総合提供機能）用の回線敷設等　一式</t>
  </si>
  <si>
    <t>第55回通関士試験の試験会場借上（東京都内）　　令和3年4月27日～令和3年10月3日</t>
  </si>
  <si>
    <t>＠10,600円ほか</t>
  </si>
  <si>
    <t xml:space="preserve">単価契約
予定調達総額 2,373,800円
</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</si>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</sst>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s>
  <fonts count="12"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8"/>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0">
    <xf numFmtId="0" fontId="0" fillId="0" borderId="0" xfId="0"/>
    <xf numFmtId="0" fontId="6" fillId="0" borderId="5" xfId="1" applyFont="1" applyFill="1" applyBorder="1" applyAlignment="1">
      <alignment vertical="center" wrapText="1"/>
    </xf>
    <xf numFmtId="0" fontId="8" fillId="0" borderId="5" xfId="7" applyFont="1" applyFill="1" applyBorder="1" applyAlignment="1">
      <alignment vertical="center" wrapText="1"/>
    </xf>
    <xf numFmtId="180" fontId="6" fillId="0" borderId="5" xfId="1" applyNumberFormat="1" applyFont="1" applyFill="1" applyBorder="1" applyAlignment="1">
      <alignment horizontal="center" vertical="center" wrapText="1"/>
    </xf>
    <xf numFmtId="177" fontId="8" fillId="0" borderId="5" xfId="7"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8" applyNumberFormat="1" applyFont="1" applyFill="1" applyBorder="1" applyAlignment="1">
      <alignment horizontal="center" vertical="center" wrapText="1"/>
    </xf>
    <xf numFmtId="177" fontId="6" fillId="0" borderId="5" xfId="8" applyNumberFormat="1" applyFont="1" applyFill="1" applyBorder="1" applyAlignment="1">
      <alignment horizontal="center" vertical="center" wrapText="1"/>
    </xf>
    <xf numFmtId="0" fontId="8" fillId="0" borderId="5"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2" applyFont="1" applyBorder="1" applyAlignment="1">
      <alignment horizontal="right" vertical="center"/>
    </xf>
    <xf numFmtId="0" fontId="8" fillId="0" borderId="2" xfId="7" applyFont="1" applyFill="1" applyBorder="1" applyAlignment="1">
      <alignment horizontal="center" vertical="center" wrapText="1"/>
    </xf>
    <xf numFmtId="0" fontId="8" fillId="0" borderId="0" xfId="7" applyFont="1" applyFill="1" applyAlignment="1">
      <alignment horizontal="center" vertical="center" wrapText="1"/>
    </xf>
    <xf numFmtId="0" fontId="8" fillId="0" borderId="2" xfId="7" applyFont="1" applyBorder="1" applyAlignment="1">
      <alignment horizontal="center" vertical="center" wrapText="1"/>
    </xf>
    <xf numFmtId="176" fontId="6" fillId="0" borderId="5" xfId="1" applyNumberFormat="1" applyFont="1" applyFill="1" applyBorder="1" applyAlignment="1">
      <alignment horizontal="left" vertical="center" wrapText="1"/>
    </xf>
    <xf numFmtId="0" fontId="6" fillId="0" borderId="5" xfId="8" applyNumberFormat="1" applyFont="1" applyFill="1" applyBorder="1" applyAlignment="1">
      <alignment horizontal="center" vertical="center" wrapText="1"/>
    </xf>
    <xf numFmtId="0" fontId="8" fillId="0" borderId="0" xfId="4" applyFont="1" applyFill="1" applyAlignment="1">
      <alignment vertical="center" wrapText="1"/>
    </xf>
    <xf numFmtId="38" fontId="8" fillId="0" borderId="0" xfId="3" applyFont="1" applyFill="1" applyAlignment="1">
      <alignment horizontal="left" vertical="center"/>
    </xf>
    <xf numFmtId="178" fontId="8" fillId="0" borderId="0" xfId="7" applyNumberFormat="1" applyFont="1" applyFill="1">
      <alignment vertical="center"/>
    </xf>
    <xf numFmtId="177" fontId="8" fillId="0" borderId="0" xfId="7" applyNumberFormat="1" applyFont="1" applyFill="1">
      <alignment vertical="center"/>
    </xf>
    <xf numFmtId="177" fontId="8" fillId="0" borderId="6" xfId="7"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0" fontId="8" fillId="0" borderId="2" xfId="7" applyFont="1" applyFill="1" applyBorder="1" applyAlignment="1">
      <alignment horizontal="center" vertical="center" wrapText="1"/>
    </xf>
    <xf numFmtId="0" fontId="7" fillId="0" borderId="0" xfId="7" applyFont="1" applyFill="1" applyAlignment="1">
      <alignment horizontal="center" vertical="center"/>
    </xf>
    <xf numFmtId="178" fontId="8" fillId="0" borderId="2" xfId="7" applyNumberFormat="1" applyFont="1" applyFill="1" applyBorder="1" applyAlignment="1">
      <alignment horizontal="center" vertical="center" wrapText="1"/>
    </xf>
    <xf numFmtId="0" fontId="8" fillId="0" borderId="3" xfId="7" applyFont="1" applyFill="1" applyBorder="1" applyAlignment="1">
      <alignment horizontal="center" vertical="center"/>
    </xf>
    <xf numFmtId="0" fontId="8" fillId="0" borderId="4" xfId="7" applyFont="1" applyFill="1" applyBorder="1" applyAlignment="1">
      <alignment horizontal="center" vertical="center"/>
    </xf>
    <xf numFmtId="0" fontId="8" fillId="0" borderId="7" xfId="7" applyFont="1" applyFill="1" applyBorder="1" applyAlignment="1">
      <alignment horizontal="center" vertical="center" wrapText="1"/>
    </xf>
    <xf numFmtId="0" fontId="8" fillId="0" borderId="5"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8" fillId="0" borderId="2" xfId="7" applyFont="1" applyFill="1" applyBorder="1" applyAlignment="1">
      <alignment horizontal="center" vertical="center" wrapText="1"/>
    </xf>
    <xf numFmtId="38" fontId="8" fillId="0" borderId="2" xfId="3" applyFont="1" applyFill="1" applyBorder="1" applyAlignment="1">
      <alignment horizontal="center" vertical="center" wrapText="1"/>
    </xf>
    <xf numFmtId="0" fontId="8" fillId="2" borderId="2" xfId="7" applyFont="1" applyFill="1" applyBorder="1" applyAlignment="1">
      <alignment horizontal="center" vertical="center" wrapText="1"/>
    </xf>
    <xf numFmtId="0" fontId="8" fillId="0" borderId="2" xfId="7" applyFont="1" applyFill="1" applyBorder="1" applyAlignment="1">
      <alignment horizontal="center" vertical="center"/>
    </xf>
    <xf numFmtId="0" fontId="9" fillId="0" borderId="0" xfId="7" applyFont="1" applyAlignment="1">
      <alignment horizontal="left" vertical="center" wrapText="1"/>
    </xf>
    <xf numFmtId="0" fontId="10" fillId="0" borderId="0" xfId="7" applyFont="1" applyAlignment="1">
      <alignment horizontal="left" vertical="center" wrapText="1"/>
    </xf>
    <xf numFmtId="0" fontId="10" fillId="0" borderId="1" xfId="7" applyFont="1" applyBorder="1" applyAlignment="1">
      <alignment horizontal="left" vertical="center" wrapText="1"/>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2" xfId="2"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7" applyFont="1" applyFill="1">
      <alignment vertical="center"/>
    </xf>
    <xf numFmtId="0" fontId="11" fillId="0" borderId="0" xfId="7" applyFont="1" applyFill="1" applyAlignment="1">
      <alignment horizontal="center" vertical="center"/>
    </xf>
    <xf numFmtId="0" fontId="11" fillId="0" borderId="0" xfId="7" applyFont="1" applyFill="1">
      <alignment vertical="center"/>
    </xf>
    <xf numFmtId="38" fontId="11" fillId="0" borderId="0" xfId="3" applyFont="1" applyFill="1" applyAlignment="1">
      <alignment horizontal="center" vertical="center"/>
    </xf>
    <xf numFmtId="177" fontId="11" fillId="0" borderId="0" xfId="7" applyNumberFormat="1" applyFont="1" applyFill="1">
      <alignment vertical="center"/>
    </xf>
    <xf numFmtId="0" fontId="11" fillId="0" borderId="0" xfId="2" applyFont="1"/>
    <xf numFmtId="0" fontId="11" fillId="0" borderId="0" xfId="2" applyFont="1" applyAlignment="1">
      <alignment horizontal="right" vertical="center"/>
    </xf>
    <xf numFmtId="0" fontId="11" fillId="0" borderId="2" xfId="7" applyFont="1" applyFill="1" applyBorder="1" applyAlignment="1">
      <alignment horizontal="center" vertical="center"/>
    </xf>
    <xf numFmtId="0" fontId="6" fillId="0" borderId="2" xfId="2" applyFont="1" applyFill="1" applyBorder="1" applyAlignment="1">
      <alignment vertical="center" wrapText="1"/>
    </xf>
    <xf numFmtId="177" fontId="6" fillId="0" borderId="2" xfId="2" applyNumberFormat="1" applyFont="1" applyFill="1" applyBorder="1" applyAlignment="1">
      <alignment vertical="center" wrapText="1"/>
    </xf>
    <xf numFmtId="0" fontId="11" fillId="0" borderId="0" xfId="7" applyFont="1" applyFill="1" applyAlignment="1">
      <alignment horizontal="center" vertical="center" wrapText="1"/>
    </xf>
    <xf numFmtId="0" fontId="7" fillId="0" borderId="0" xfId="2" applyFont="1" applyAlignment="1">
      <alignment horizontal="left" vertical="center"/>
    </xf>
    <xf numFmtId="0" fontId="11" fillId="0" borderId="0" xfId="7" applyFont="1" applyFill="1" applyAlignment="1">
      <alignment horizontal="left" vertical="center"/>
    </xf>
    <xf numFmtId="9" fontId="11" fillId="0" borderId="0" xfId="7" applyNumberFormat="1" applyFont="1" applyFill="1">
      <alignment vertical="center"/>
    </xf>
    <xf numFmtId="9" fontId="8" fillId="0" borderId="0" xfId="7" applyNumberFormat="1" applyFont="1" applyFill="1">
      <alignment vertical="center"/>
    </xf>
    <xf numFmtId="9" fontId="8" fillId="0" borderId="2" xfId="7" applyNumberFormat="1" applyFont="1" applyFill="1" applyBorder="1" applyAlignment="1">
      <alignment horizontal="center" vertical="center" wrapText="1"/>
    </xf>
    <xf numFmtId="177" fontId="8" fillId="0" borderId="2" xfId="7" applyNumberFormat="1" applyFont="1" applyFill="1" applyBorder="1" applyAlignment="1">
      <alignment horizontal="center" vertical="center" wrapText="1"/>
    </xf>
    <xf numFmtId="181" fontId="6" fillId="0" borderId="5" xfId="1" applyNumberFormat="1"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2</xdr:col>
      <xdr:colOff>133350</xdr:colOff>
      <xdr:row>6</xdr:row>
      <xdr:rowOff>371475</xdr:rowOff>
    </xdr:from>
    <xdr:to>
      <xdr:col>7</xdr:col>
      <xdr:colOff>856459</xdr:colOff>
      <xdr:row>7</xdr:row>
      <xdr:rowOff>19050</xdr:rowOff>
    </xdr:to>
    <xdr:sp macro="" textlink="">
      <xdr:nvSpPr>
        <xdr:cNvPr id="2" name="テキスト ボックス 1"/>
        <xdr:cNvSpPr txBox="1"/>
      </xdr:nvSpPr>
      <xdr:spPr>
        <a:xfrm>
          <a:off x="3657600" y="2800350"/>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75409</xdr:colOff>
      <xdr:row>6</xdr:row>
      <xdr:rowOff>647700</xdr:rowOff>
    </xdr:to>
    <xdr:sp macro="" textlink="">
      <xdr:nvSpPr>
        <xdr:cNvPr id="2" name="テキスト ボックス 1"/>
        <xdr:cNvSpPr txBox="1"/>
      </xdr:nvSpPr>
      <xdr:spPr>
        <a:xfrm>
          <a:off x="1851660" y="1005840"/>
          <a:ext cx="3778729" cy="167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304;&#12295;&#12295;&#20418;&#12305;&#20196;&#21644;3&#24180;&#24230;&#22865;&#32004;&#29366;&#27841;&#35519;&#26619;&#31080;%20&#65288;4&#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tabSelected="1" view="pageBreakPreview" zoomScale="80" zoomScaleNormal="100" zoomScaleSheetLayoutView="80" workbookViewId="0">
      <selection activeCell="B10" sqref="B10"/>
    </sheetView>
  </sheetViews>
  <sheetFormatPr defaultColWidth="9" defaultRowHeight="13.2" x14ac:dyDescent="0.2"/>
  <cols>
    <col min="1" max="1" width="30.6640625" style="52" customWidth="1"/>
    <col min="2" max="2" width="20.6640625" style="30" customWidth="1"/>
    <col min="3" max="3" width="14.33203125" style="53" customWidth="1"/>
    <col min="4" max="4" width="20.6640625" style="54" customWidth="1"/>
    <col min="5" max="5" width="15.6640625" style="54" customWidth="1"/>
    <col min="6" max="6" width="14.33203125" style="54" customWidth="1"/>
    <col min="7" max="7" width="14.6640625" style="55" customWidth="1"/>
    <col min="8" max="8" width="14.6640625" style="53" customWidth="1"/>
    <col min="9" max="9" width="7.6640625" style="54" customWidth="1"/>
    <col min="10" max="11" width="8.109375" style="54" customWidth="1"/>
    <col min="12" max="12" width="8.109375" style="56" customWidth="1"/>
    <col min="13" max="13" width="12" style="54" customWidth="1"/>
    <col min="14" max="14" width="9" style="52"/>
    <col min="15" max="15" width="11.21875" style="52" customWidth="1"/>
    <col min="16" max="16384" width="9" style="52"/>
  </cols>
  <sheetData>
    <row r="1" spans="1:13" ht="27.75" customHeight="1" x14ac:dyDescent="0.2">
      <c r="A1" s="50" t="s">
        <v>411</v>
      </c>
      <c r="B1" s="51"/>
      <c r="C1" s="51"/>
      <c r="D1" s="51"/>
      <c r="E1" s="51"/>
      <c r="F1" s="51"/>
      <c r="G1" s="51"/>
      <c r="H1" s="51"/>
      <c r="I1" s="51"/>
      <c r="J1" s="51"/>
      <c r="K1" s="51"/>
      <c r="L1" s="51"/>
      <c r="M1" s="51"/>
    </row>
    <row r="3" spans="1:13" x14ac:dyDescent="0.15">
      <c r="A3" s="57"/>
      <c r="M3" s="58"/>
    </row>
    <row r="4" spans="1:13" ht="21.9" customHeight="1" x14ac:dyDescent="0.2">
      <c r="A4" s="39" t="s">
        <v>412</v>
      </c>
      <c r="B4" s="39" t="s">
        <v>413</v>
      </c>
      <c r="C4" s="39" t="s">
        <v>414</v>
      </c>
      <c r="D4" s="39" t="s">
        <v>415</v>
      </c>
      <c r="E4" s="34" t="s">
        <v>416</v>
      </c>
      <c r="F4" s="39" t="s">
        <v>417</v>
      </c>
      <c r="G4" s="40" t="s">
        <v>418</v>
      </c>
      <c r="H4" s="39" t="s">
        <v>419</v>
      </c>
      <c r="I4" s="39" t="s">
        <v>420</v>
      </c>
      <c r="J4" s="59" t="s">
        <v>421</v>
      </c>
      <c r="K4" s="59"/>
      <c r="L4" s="59"/>
      <c r="M4" s="34" t="s">
        <v>422</v>
      </c>
    </row>
    <row r="5" spans="1:13" s="62" customFormat="1" ht="36" customHeight="1" x14ac:dyDescent="0.2">
      <c r="A5" s="39"/>
      <c r="B5" s="39"/>
      <c r="C5" s="39"/>
      <c r="D5" s="39"/>
      <c r="E5" s="35"/>
      <c r="F5" s="39"/>
      <c r="G5" s="40"/>
      <c r="H5" s="39"/>
      <c r="I5" s="39"/>
      <c r="J5" s="60" t="s">
        <v>423</v>
      </c>
      <c r="K5" s="60" t="s">
        <v>424</v>
      </c>
      <c r="L5" s="61" t="s">
        <v>0</v>
      </c>
      <c r="M5" s="35"/>
    </row>
    <row r="6" spans="1:13" s="62" customFormat="1" ht="78.75" customHeight="1" x14ac:dyDescent="0.2">
      <c r="A6" s="2"/>
      <c r="B6" s="1"/>
      <c r="C6" s="3"/>
      <c r="D6" s="2"/>
      <c r="E6" s="4"/>
      <c r="F6" s="5"/>
      <c r="G6" s="6"/>
      <c r="H6" s="6"/>
      <c r="I6" s="7"/>
      <c r="J6" s="8"/>
      <c r="K6" s="8"/>
      <c r="L6" s="9"/>
      <c r="M6" s="10"/>
    </row>
    <row r="7" spans="1:13" s="62" customFormat="1" ht="78.75" customHeight="1" x14ac:dyDescent="0.2">
      <c r="A7" s="2"/>
      <c r="B7" s="1"/>
      <c r="C7" s="3"/>
      <c r="D7" s="2"/>
      <c r="E7" s="4"/>
      <c r="F7" s="5"/>
      <c r="G7" s="6"/>
      <c r="H7" s="6"/>
      <c r="I7" s="7"/>
      <c r="J7" s="8"/>
      <c r="K7" s="8"/>
      <c r="L7" s="9"/>
      <c r="M7" s="10"/>
    </row>
    <row r="8" spans="1:13" s="62" customFormat="1" ht="89.25" customHeight="1" x14ac:dyDescent="0.2">
      <c r="A8" s="2"/>
      <c r="B8" s="1"/>
      <c r="C8" s="3"/>
      <c r="D8" s="2"/>
      <c r="E8" s="4"/>
      <c r="F8" s="5"/>
      <c r="G8" s="6"/>
      <c r="H8" s="6"/>
      <c r="I8" s="7"/>
      <c r="J8" s="8"/>
      <c r="K8" s="8"/>
      <c r="L8" s="9"/>
      <c r="M8" s="10"/>
    </row>
    <row r="9" spans="1:13" s="62" customFormat="1" ht="60" customHeight="1" x14ac:dyDescent="0.2">
      <c r="A9" s="2"/>
      <c r="B9" s="1"/>
      <c r="C9" s="3"/>
      <c r="D9" s="2"/>
      <c r="E9" s="4"/>
      <c r="F9" s="5"/>
      <c r="G9" s="6"/>
      <c r="H9" s="6"/>
      <c r="I9" s="7"/>
      <c r="J9" s="8"/>
      <c r="K9" s="8"/>
      <c r="L9" s="9"/>
      <c r="M9" s="10"/>
    </row>
    <row r="10" spans="1:13" s="62" customFormat="1" ht="60" customHeight="1" x14ac:dyDescent="0.2">
      <c r="A10" s="2"/>
      <c r="B10" s="1"/>
      <c r="C10" s="3"/>
      <c r="D10" s="2"/>
      <c r="E10" s="4"/>
      <c r="F10" s="5"/>
      <c r="G10" s="6"/>
      <c r="H10" s="6"/>
      <c r="I10" s="7"/>
      <c r="J10" s="8"/>
      <c r="K10" s="8"/>
      <c r="L10" s="9"/>
      <c r="M10" s="10"/>
    </row>
    <row r="11" spans="1:13" s="62" customFormat="1" ht="60" customHeight="1" x14ac:dyDescent="0.2">
      <c r="A11" s="2"/>
      <c r="B11" s="1"/>
      <c r="C11" s="3"/>
      <c r="D11" s="2"/>
      <c r="E11" s="4"/>
      <c r="F11" s="5"/>
      <c r="G11" s="6"/>
      <c r="H11" s="6"/>
      <c r="I11" s="7"/>
      <c r="J11" s="8"/>
      <c r="K11" s="8"/>
      <c r="L11" s="9"/>
      <c r="M11" s="10"/>
    </row>
    <row r="12" spans="1:13" s="62" customFormat="1" ht="60" customHeight="1" x14ac:dyDescent="0.2">
      <c r="A12" s="2"/>
      <c r="B12" s="1"/>
      <c r="C12" s="3"/>
      <c r="D12" s="2"/>
      <c r="E12" s="4"/>
      <c r="F12" s="5"/>
      <c r="G12" s="6"/>
      <c r="H12" s="6"/>
      <c r="I12" s="7"/>
      <c r="J12" s="8"/>
      <c r="K12" s="8"/>
      <c r="L12" s="9"/>
      <c r="M12" s="10"/>
    </row>
    <row r="13" spans="1:13" s="62" customFormat="1" ht="60" customHeight="1" x14ac:dyDescent="0.2">
      <c r="A13" s="2"/>
      <c r="B13" s="1"/>
      <c r="C13" s="3"/>
      <c r="D13" s="2"/>
      <c r="E13" s="4"/>
      <c r="F13" s="5"/>
      <c r="G13" s="6"/>
      <c r="H13" s="6"/>
      <c r="I13" s="7"/>
      <c r="J13" s="8"/>
      <c r="K13" s="8"/>
      <c r="L13" s="9"/>
      <c r="M13"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imeMode="halfAlpha" allowBlank="1" showInputMessage="1" showErrorMessage="1" errorTitle="参考" error="半角数字で入力して下さい。" promptTitle="入力方法" prompt="半角数字で入力して下さい。" sqref="G6:I13"/>
    <dataValidation operator="greaterThanOrEqual" allowBlank="1" showInputMessage="1" showErrorMessage="1" errorTitle="注意" error="プルダウンメニューから選択して下さい_x000a_" sqref="F6:F13"/>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Zeros="0" view="pageBreakPreview" zoomScale="80" zoomScaleNormal="100" zoomScaleSheetLayoutView="80" workbookViewId="0">
      <selection activeCell="J9" sqref="J9"/>
    </sheetView>
  </sheetViews>
  <sheetFormatPr defaultColWidth="9" defaultRowHeight="13.2" x14ac:dyDescent="0.2"/>
  <cols>
    <col min="1" max="1" width="30.6640625" style="52" customWidth="1"/>
    <col min="2" max="2" width="20.6640625" style="30" customWidth="1"/>
    <col min="3" max="3" width="14.33203125" style="53" customWidth="1"/>
    <col min="4" max="4" width="20.6640625" style="54" customWidth="1"/>
    <col min="5" max="5" width="14.6640625" style="54" customWidth="1"/>
    <col min="6" max="6" width="18.88671875" style="64" customWidth="1"/>
    <col min="7" max="7" width="13.6640625" style="55" customWidth="1"/>
    <col min="8" max="8" width="13.6640625" style="53" customWidth="1"/>
    <col min="9" max="9" width="7.6640625" style="65" customWidth="1"/>
    <col min="10" max="10" width="8.33203125" style="54" customWidth="1"/>
    <col min="11" max="12" width="8.109375" style="54" customWidth="1"/>
    <col min="13" max="13" width="8.109375" style="56" customWidth="1"/>
    <col min="14" max="14" width="11.44140625" style="54" customWidth="1"/>
    <col min="15" max="15" width="9" style="52"/>
    <col min="16" max="16" width="11.21875" style="52" customWidth="1"/>
    <col min="17" max="16384" width="9" style="52"/>
  </cols>
  <sheetData>
    <row r="1" spans="1:16" s="52" customFormat="1" ht="27.75" customHeight="1" x14ac:dyDescent="0.2">
      <c r="A1" s="50" t="s">
        <v>425</v>
      </c>
      <c r="B1" s="51"/>
      <c r="C1" s="51"/>
      <c r="D1" s="51"/>
      <c r="E1" s="51"/>
      <c r="F1" s="63"/>
      <c r="G1" s="51"/>
      <c r="H1" s="51"/>
      <c r="I1" s="51"/>
      <c r="J1" s="51"/>
      <c r="K1" s="51"/>
      <c r="L1" s="51"/>
      <c r="M1" s="51"/>
      <c r="N1" s="51"/>
    </row>
    <row r="3" spans="1:16" s="52" customFormat="1" x14ac:dyDescent="0.15">
      <c r="A3" s="15"/>
      <c r="B3" s="12"/>
      <c r="C3" s="12"/>
      <c r="D3" s="11"/>
      <c r="E3" s="11"/>
      <c r="F3" s="13"/>
      <c r="G3" s="14"/>
      <c r="H3" s="12"/>
      <c r="I3" s="66"/>
      <c r="J3" s="11"/>
      <c r="K3" s="11"/>
      <c r="L3" s="11"/>
      <c r="M3" s="26"/>
      <c r="N3" s="16"/>
      <c r="O3" s="11"/>
      <c r="P3" s="11"/>
    </row>
    <row r="4" spans="1:16" s="52" customFormat="1" ht="21.9" customHeight="1" x14ac:dyDescent="0.2">
      <c r="A4" s="39" t="s">
        <v>426</v>
      </c>
      <c r="B4" s="39" t="s">
        <v>2</v>
      </c>
      <c r="C4" s="39" t="s">
        <v>3</v>
      </c>
      <c r="D4" s="39" t="s">
        <v>4</v>
      </c>
      <c r="E4" s="34" t="s">
        <v>5</v>
      </c>
      <c r="F4" s="49" t="s">
        <v>6</v>
      </c>
      <c r="G4" s="40" t="s">
        <v>7</v>
      </c>
      <c r="H4" s="39" t="s">
        <v>8</v>
      </c>
      <c r="I4" s="67" t="s">
        <v>9</v>
      </c>
      <c r="J4" s="39" t="s">
        <v>10</v>
      </c>
      <c r="K4" s="42" t="s">
        <v>11</v>
      </c>
      <c r="L4" s="42"/>
      <c r="M4" s="42"/>
      <c r="N4" s="34" t="s">
        <v>14</v>
      </c>
      <c r="O4" s="11"/>
      <c r="P4" s="11"/>
    </row>
    <row r="5" spans="1:16" s="62" customFormat="1" ht="37.5" customHeight="1" x14ac:dyDescent="0.2">
      <c r="A5" s="39"/>
      <c r="B5" s="39"/>
      <c r="C5" s="39"/>
      <c r="D5" s="39"/>
      <c r="E5" s="35"/>
      <c r="F5" s="49"/>
      <c r="G5" s="40"/>
      <c r="H5" s="39"/>
      <c r="I5" s="67"/>
      <c r="J5" s="39"/>
      <c r="K5" s="29" t="s">
        <v>12</v>
      </c>
      <c r="L5" s="29" t="s">
        <v>13</v>
      </c>
      <c r="M5" s="68" t="s">
        <v>0</v>
      </c>
      <c r="N5" s="35"/>
      <c r="O5" s="19"/>
      <c r="P5" s="19"/>
    </row>
    <row r="6" spans="1:16" s="62" customFormat="1" ht="60" customHeight="1" x14ac:dyDescent="0.2">
      <c r="A6" s="2"/>
      <c r="B6" s="1"/>
      <c r="C6" s="69"/>
      <c r="D6" s="2"/>
      <c r="E6" s="4"/>
      <c r="F6" s="5"/>
      <c r="G6" s="6"/>
      <c r="H6" s="6"/>
      <c r="I6" s="8"/>
      <c r="J6" s="22"/>
      <c r="K6" s="8"/>
      <c r="L6" s="8"/>
      <c r="M6" s="9"/>
      <c r="N6" s="10"/>
      <c r="O6" s="19"/>
      <c r="P6" s="19"/>
    </row>
    <row r="7" spans="1:16" s="62" customFormat="1" ht="60" customHeight="1" x14ac:dyDescent="0.2">
      <c r="A7" s="2"/>
      <c r="B7" s="1"/>
      <c r="C7" s="69"/>
      <c r="D7" s="2"/>
      <c r="E7" s="4"/>
      <c r="F7" s="5"/>
      <c r="G7" s="6"/>
      <c r="H7" s="6"/>
      <c r="I7" s="8"/>
      <c r="J7" s="22"/>
      <c r="K7" s="8"/>
      <c r="L7" s="8"/>
      <c r="M7" s="9"/>
      <c r="N7" s="10"/>
      <c r="O7" s="19"/>
      <c r="P7" s="19"/>
    </row>
    <row r="8" spans="1:16" s="62" customFormat="1" ht="60" customHeight="1" x14ac:dyDescent="0.2">
      <c r="A8" s="2"/>
      <c r="B8" s="1"/>
      <c r="C8" s="69"/>
      <c r="D8" s="2"/>
      <c r="E8" s="4"/>
      <c r="F8" s="5"/>
      <c r="G8" s="6"/>
      <c r="H8" s="6"/>
      <c r="I8" s="8"/>
      <c r="J8" s="22"/>
      <c r="K8" s="8"/>
      <c r="L8" s="8"/>
      <c r="M8" s="9"/>
      <c r="N8" s="10"/>
      <c r="O8" s="19"/>
      <c r="P8" s="19"/>
    </row>
    <row r="9" spans="1:16" s="62" customFormat="1" ht="60" customHeight="1" x14ac:dyDescent="0.2">
      <c r="A9" s="2"/>
      <c r="B9" s="1"/>
      <c r="C9" s="69"/>
      <c r="D9" s="2"/>
      <c r="E9" s="4"/>
      <c r="F9" s="5"/>
      <c r="G9" s="6"/>
      <c r="H9" s="6"/>
      <c r="I9" s="8"/>
      <c r="J9" s="22"/>
      <c r="K9" s="8"/>
      <c r="L9" s="8"/>
      <c r="M9" s="9"/>
      <c r="N9" s="10"/>
      <c r="O9" s="19"/>
      <c r="P9" s="19"/>
    </row>
    <row r="10" spans="1:16" s="62" customFormat="1" ht="60" customHeight="1" x14ac:dyDescent="0.2">
      <c r="A10" s="2"/>
      <c r="B10" s="1"/>
      <c r="C10" s="69"/>
      <c r="D10" s="2"/>
      <c r="E10" s="4"/>
      <c r="F10" s="5"/>
      <c r="G10" s="6"/>
      <c r="H10" s="6"/>
      <c r="I10" s="8"/>
      <c r="J10" s="22"/>
      <c r="K10" s="8"/>
      <c r="L10" s="8"/>
      <c r="M10" s="9"/>
      <c r="N10" s="10"/>
      <c r="O10" s="19"/>
      <c r="P10" s="19"/>
    </row>
    <row r="11" spans="1:16" s="62" customFormat="1" ht="60" customHeight="1" x14ac:dyDescent="0.2">
      <c r="A11" s="2"/>
      <c r="B11" s="1"/>
      <c r="C11" s="69"/>
      <c r="D11" s="2"/>
      <c r="E11" s="4"/>
      <c r="F11" s="5"/>
      <c r="G11" s="6"/>
      <c r="H11" s="6"/>
      <c r="I11" s="8"/>
      <c r="J11" s="22"/>
      <c r="K11" s="8"/>
      <c r="L11" s="8"/>
      <c r="M11" s="9"/>
      <c r="N11" s="10"/>
      <c r="O11" s="19"/>
      <c r="P11" s="19"/>
    </row>
    <row r="12" spans="1:16" s="62" customFormat="1" ht="60" customHeight="1" x14ac:dyDescent="0.2">
      <c r="A12" s="2"/>
      <c r="B12" s="1"/>
      <c r="C12" s="69"/>
      <c r="D12" s="2"/>
      <c r="E12" s="4"/>
      <c r="F12" s="5"/>
      <c r="G12" s="6"/>
      <c r="H12" s="6"/>
      <c r="I12" s="8"/>
      <c r="J12" s="22"/>
      <c r="K12" s="8"/>
      <c r="L12" s="8"/>
      <c r="M12" s="9"/>
      <c r="N12" s="10"/>
      <c r="O12" s="19"/>
      <c r="P12" s="19"/>
    </row>
    <row r="13" spans="1:16" s="62" customFormat="1" ht="60" customHeight="1" x14ac:dyDescent="0.2">
      <c r="A13" s="2"/>
      <c r="B13" s="1"/>
      <c r="C13" s="69"/>
      <c r="D13" s="2"/>
      <c r="E13" s="4"/>
      <c r="F13" s="5"/>
      <c r="G13" s="6"/>
      <c r="H13" s="6"/>
      <c r="I13" s="8"/>
      <c r="J13" s="22"/>
      <c r="K13" s="8"/>
      <c r="L13" s="8"/>
      <c r="M13" s="9"/>
      <c r="N13" s="10"/>
      <c r="O13" s="19"/>
      <c r="P13" s="19"/>
    </row>
    <row r="14" spans="1:16" s="62" customFormat="1" ht="60" customHeight="1" x14ac:dyDescent="0.2">
      <c r="A14" s="2"/>
      <c r="B14" s="1"/>
      <c r="C14" s="69"/>
      <c r="D14" s="2"/>
      <c r="E14" s="4"/>
      <c r="F14" s="5"/>
      <c r="G14" s="6"/>
      <c r="H14" s="6"/>
      <c r="I14" s="8"/>
      <c r="J14" s="22"/>
      <c r="K14" s="8"/>
      <c r="L14" s="8"/>
      <c r="M14" s="9"/>
      <c r="N14" s="10"/>
      <c r="O14" s="19"/>
      <c r="P14" s="19"/>
    </row>
    <row r="15" spans="1:16" s="62" customFormat="1" ht="60" customHeight="1" x14ac:dyDescent="0.2">
      <c r="A15" s="2"/>
      <c r="B15" s="1"/>
      <c r="C15" s="69"/>
      <c r="D15" s="2"/>
      <c r="E15" s="4"/>
      <c r="F15" s="5"/>
      <c r="G15" s="6"/>
      <c r="H15" s="6"/>
      <c r="I15" s="8"/>
      <c r="J15" s="22"/>
      <c r="K15" s="8"/>
      <c r="L15" s="8"/>
      <c r="M15" s="9"/>
      <c r="N15" s="10"/>
      <c r="O15" s="19"/>
      <c r="P15" s="19"/>
    </row>
    <row r="16" spans="1:16" s="62" customFormat="1" ht="67.5" customHeight="1" x14ac:dyDescent="0.2">
      <c r="A16" s="2"/>
      <c r="B16" s="1"/>
      <c r="C16" s="69"/>
      <c r="D16" s="2"/>
      <c r="E16" s="4"/>
      <c r="F16" s="5"/>
      <c r="G16" s="6"/>
      <c r="H16" s="6"/>
      <c r="I16" s="8"/>
      <c r="J16" s="22"/>
      <c r="K16" s="8"/>
      <c r="L16" s="8"/>
      <c r="M16" s="9"/>
      <c r="N16" s="10"/>
      <c r="O16" s="19"/>
      <c r="P16" s="19"/>
    </row>
  </sheetData>
  <mergeCells count="13">
    <mergeCell ref="N4:N5"/>
    <mergeCell ref="A1:N1"/>
    <mergeCell ref="A4:A5"/>
    <mergeCell ref="B4:B5"/>
    <mergeCell ref="C4:C5"/>
    <mergeCell ref="D4:D5"/>
    <mergeCell ref="E4:E5"/>
    <mergeCell ref="F4:F5"/>
    <mergeCell ref="G4:G5"/>
    <mergeCell ref="H4:H5"/>
    <mergeCell ref="I4:I5"/>
    <mergeCell ref="J4:J5"/>
    <mergeCell ref="K4:M4"/>
  </mergeCells>
  <phoneticPr fontId="3"/>
  <dataValidations count="2">
    <dataValidation imeMode="halfAlpha" allowBlank="1" showInputMessage="1" showErrorMessage="1" errorTitle="参考" error="半角数字で入力して下さい。" promptTitle="入力方法" prompt="半角数字で入力して下さい。" sqref="G6:H16"/>
    <dataValidation operator="greaterThanOrEqual" allowBlank="1" showInputMessage="1" showErrorMessage="1" errorTitle="注意" error="プルダウンメニューから選択して下さい_x000a_" sqref="F6:F16"/>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N9" sqref="N9"/>
    </sheetView>
  </sheetViews>
  <sheetFormatPr defaultColWidth="9" defaultRowHeight="10.8" x14ac:dyDescent="0.2"/>
  <cols>
    <col min="1" max="1" width="30.6640625" style="11" customWidth="1"/>
    <col min="2" max="2" width="20.6640625" style="12" customWidth="1"/>
    <col min="3" max="3" width="14.33203125" style="12" customWidth="1"/>
    <col min="4" max="4" width="20.6640625" style="11" customWidth="1"/>
    <col min="5" max="6" width="14.33203125" style="11" customWidth="1"/>
    <col min="7" max="7" width="14.6640625" style="24" customWidth="1"/>
    <col min="8" max="8" width="14.6640625" style="12" customWidth="1"/>
    <col min="9" max="9" width="7.6640625" style="25" customWidth="1"/>
    <col min="10" max="11" width="8.109375" style="11" customWidth="1"/>
    <col min="12" max="12" width="8.109375" style="26" customWidth="1"/>
    <col min="13" max="13" width="13.33203125" style="11" customWidth="1"/>
    <col min="14" max="16384" width="9" style="11"/>
  </cols>
  <sheetData>
    <row r="1" spans="1:13" ht="27.75" customHeight="1" x14ac:dyDescent="0.2">
      <c r="A1" s="36" t="s">
        <v>15</v>
      </c>
      <c r="B1" s="37"/>
      <c r="C1" s="37"/>
      <c r="D1" s="37"/>
      <c r="E1" s="37"/>
      <c r="F1" s="37"/>
      <c r="G1" s="38"/>
      <c r="H1" s="37"/>
      <c r="I1" s="37"/>
      <c r="J1" s="37"/>
      <c r="K1" s="37"/>
      <c r="L1" s="37"/>
      <c r="M1" s="37"/>
    </row>
    <row r="3" spans="1:13" x14ac:dyDescent="0.15">
      <c r="A3" s="15"/>
      <c r="M3" s="16"/>
    </row>
    <row r="4" spans="1:13" ht="21.9" customHeight="1" x14ac:dyDescent="0.2">
      <c r="A4" s="39" t="s">
        <v>16</v>
      </c>
      <c r="B4" s="39" t="s">
        <v>2</v>
      </c>
      <c r="C4" s="39" t="s">
        <v>3</v>
      </c>
      <c r="D4" s="39" t="s">
        <v>4</v>
      </c>
      <c r="E4" s="34" t="s">
        <v>5</v>
      </c>
      <c r="F4" s="39" t="s">
        <v>17</v>
      </c>
      <c r="G4" s="40" t="s">
        <v>7</v>
      </c>
      <c r="H4" s="39" t="s">
        <v>8</v>
      </c>
      <c r="I4" s="31" t="s">
        <v>9</v>
      </c>
      <c r="J4" s="32" t="s">
        <v>18</v>
      </c>
      <c r="K4" s="33"/>
      <c r="L4" s="33"/>
      <c r="M4" s="34" t="s">
        <v>19</v>
      </c>
    </row>
    <row r="5" spans="1:13" s="19" customFormat="1" ht="36.75" customHeight="1" x14ac:dyDescent="0.2">
      <c r="A5" s="39"/>
      <c r="B5" s="39"/>
      <c r="C5" s="39"/>
      <c r="D5" s="39"/>
      <c r="E5" s="35"/>
      <c r="F5" s="39"/>
      <c r="G5" s="40"/>
      <c r="H5" s="39"/>
      <c r="I5" s="31"/>
      <c r="J5" s="18" t="s">
        <v>12</v>
      </c>
      <c r="K5" s="18" t="s">
        <v>13</v>
      </c>
      <c r="L5" s="27" t="s">
        <v>0</v>
      </c>
      <c r="M5" s="35"/>
    </row>
    <row r="6" spans="1:13" s="19" customFormat="1" ht="78" customHeight="1" x14ac:dyDescent="0.2">
      <c r="A6" s="2" t="s">
        <v>231</v>
      </c>
      <c r="B6" s="1" t="s">
        <v>232</v>
      </c>
      <c r="C6" s="28">
        <v>44287</v>
      </c>
      <c r="D6" s="2" t="s">
        <v>21</v>
      </c>
      <c r="E6" s="4">
        <v>8010001166930</v>
      </c>
      <c r="F6" s="5" t="s">
        <v>233</v>
      </c>
      <c r="G6" s="6" t="s">
        <v>234</v>
      </c>
      <c r="H6" s="6" t="s">
        <v>22</v>
      </c>
      <c r="I6" s="7" t="s">
        <v>235</v>
      </c>
      <c r="J6" s="8" t="s">
        <v>1</v>
      </c>
      <c r="K6" s="8">
        <v>0</v>
      </c>
      <c r="L6" s="9" t="s">
        <v>1</v>
      </c>
      <c r="M6" s="10" t="s">
        <v>236</v>
      </c>
    </row>
    <row r="7" spans="1:13" s="19" customFormat="1" ht="60" customHeight="1" x14ac:dyDescent="0.2">
      <c r="A7" s="2" t="s">
        <v>34</v>
      </c>
      <c r="B7" s="1" t="s">
        <v>43</v>
      </c>
      <c r="C7" s="28">
        <v>44287</v>
      </c>
      <c r="D7" s="2" t="s">
        <v>101</v>
      </c>
      <c r="E7" s="4">
        <v>3010401016070</v>
      </c>
      <c r="F7" s="5" t="s">
        <v>233</v>
      </c>
      <c r="G7" s="6" t="s">
        <v>234</v>
      </c>
      <c r="H7" s="6" t="s">
        <v>237</v>
      </c>
      <c r="I7" s="7" t="s">
        <v>235</v>
      </c>
      <c r="J7" s="8" t="s">
        <v>1</v>
      </c>
      <c r="K7" s="8">
        <v>0</v>
      </c>
      <c r="L7" s="9" t="s">
        <v>1</v>
      </c>
      <c r="M7" s="10" t="s">
        <v>238</v>
      </c>
    </row>
    <row r="8" spans="1:13" s="19" customFormat="1" ht="60" customHeight="1" x14ac:dyDescent="0.2">
      <c r="A8" s="2" t="s">
        <v>239</v>
      </c>
      <c r="B8" s="1" t="s">
        <v>43</v>
      </c>
      <c r="C8" s="28">
        <v>44287</v>
      </c>
      <c r="D8" s="2" t="s">
        <v>38</v>
      </c>
      <c r="E8" s="4">
        <v>6010001004217</v>
      </c>
      <c r="F8" s="5" t="s">
        <v>233</v>
      </c>
      <c r="G8" s="6" t="s">
        <v>234</v>
      </c>
      <c r="H8" s="6" t="s">
        <v>39</v>
      </c>
      <c r="I8" s="7" t="s">
        <v>235</v>
      </c>
      <c r="J8" s="8" t="s">
        <v>1</v>
      </c>
      <c r="K8" s="8">
        <v>0</v>
      </c>
      <c r="L8" s="9" t="s">
        <v>1</v>
      </c>
      <c r="M8" s="10" t="s">
        <v>240</v>
      </c>
    </row>
    <row r="9" spans="1:13" s="19" customFormat="1" ht="64.8" x14ac:dyDescent="0.2">
      <c r="A9" s="2" t="s">
        <v>241</v>
      </c>
      <c r="B9" s="1" t="s">
        <v>242</v>
      </c>
      <c r="C9" s="28">
        <v>44287</v>
      </c>
      <c r="D9" s="2" t="s">
        <v>40</v>
      </c>
      <c r="E9" s="4">
        <v>9220001001603</v>
      </c>
      <c r="F9" s="5" t="s">
        <v>233</v>
      </c>
      <c r="G9" s="6" t="s">
        <v>234</v>
      </c>
      <c r="H9" s="6" t="s">
        <v>243</v>
      </c>
      <c r="I9" s="7" t="s">
        <v>235</v>
      </c>
      <c r="J9" s="8" t="s">
        <v>1</v>
      </c>
      <c r="K9" s="8">
        <v>0</v>
      </c>
      <c r="L9" s="9" t="s">
        <v>1</v>
      </c>
      <c r="M9" s="10" t="s">
        <v>244</v>
      </c>
    </row>
    <row r="10" spans="1:13" s="19" customFormat="1" ht="60" customHeight="1" x14ac:dyDescent="0.2">
      <c r="A10" s="2" t="s">
        <v>245</v>
      </c>
      <c r="B10" s="1" t="s">
        <v>43</v>
      </c>
      <c r="C10" s="28">
        <v>44287</v>
      </c>
      <c r="D10" s="2" t="s">
        <v>41</v>
      </c>
      <c r="E10" s="4">
        <v>9030001046295</v>
      </c>
      <c r="F10" s="5" t="s">
        <v>233</v>
      </c>
      <c r="G10" s="6" t="s">
        <v>234</v>
      </c>
      <c r="H10" s="6" t="s">
        <v>246</v>
      </c>
      <c r="I10" s="7" t="s">
        <v>235</v>
      </c>
      <c r="J10" s="8" t="s">
        <v>1</v>
      </c>
      <c r="K10" s="8">
        <v>0</v>
      </c>
      <c r="L10" s="9" t="s">
        <v>1</v>
      </c>
      <c r="M10" s="10" t="s">
        <v>247</v>
      </c>
    </row>
    <row r="11" spans="1:13" s="19" customFormat="1" ht="60" customHeight="1" x14ac:dyDescent="0.2">
      <c r="A11" s="2" t="s">
        <v>42</v>
      </c>
      <c r="B11" s="1" t="s">
        <v>43</v>
      </c>
      <c r="C11" s="28">
        <v>44287</v>
      </c>
      <c r="D11" s="2" t="s">
        <v>44</v>
      </c>
      <c r="E11" s="4">
        <v>4010605000547</v>
      </c>
      <c r="F11" s="5" t="s">
        <v>233</v>
      </c>
      <c r="G11" s="6">
        <v>16592928</v>
      </c>
      <c r="H11" s="6" t="s">
        <v>248</v>
      </c>
      <c r="I11" s="7">
        <v>0.79500000000000004</v>
      </c>
      <c r="J11" s="8" t="s">
        <v>1</v>
      </c>
      <c r="K11" s="8">
        <v>0</v>
      </c>
      <c r="L11" s="9" t="s">
        <v>1</v>
      </c>
      <c r="M11" s="10" t="s">
        <v>249</v>
      </c>
    </row>
    <row r="12" spans="1:13" s="19" customFormat="1" ht="60" customHeight="1" x14ac:dyDescent="0.2">
      <c r="A12" s="2" t="s">
        <v>250</v>
      </c>
      <c r="B12" s="1" t="s">
        <v>43</v>
      </c>
      <c r="C12" s="28">
        <v>44287</v>
      </c>
      <c r="D12" s="2" t="s">
        <v>50</v>
      </c>
      <c r="E12" s="4">
        <v>8010001036398</v>
      </c>
      <c r="F12" s="5" t="s">
        <v>233</v>
      </c>
      <c r="G12" s="6">
        <v>10000772</v>
      </c>
      <c r="H12" s="6" t="s">
        <v>251</v>
      </c>
      <c r="I12" s="7">
        <v>0.85899999999999999</v>
      </c>
      <c r="J12" s="8" t="s">
        <v>1</v>
      </c>
      <c r="K12" s="8">
        <v>0</v>
      </c>
      <c r="L12" s="9" t="s">
        <v>1</v>
      </c>
      <c r="M12" s="10" t="s">
        <v>252</v>
      </c>
    </row>
    <row r="13" spans="1:13" s="19" customFormat="1" ht="60" customHeight="1" x14ac:dyDescent="0.2">
      <c r="A13" s="2" t="s">
        <v>64</v>
      </c>
      <c r="B13" s="1" t="s">
        <v>43</v>
      </c>
      <c r="C13" s="28">
        <v>44287</v>
      </c>
      <c r="D13" s="2" t="s">
        <v>65</v>
      </c>
      <c r="E13" s="4">
        <v>9012301002748</v>
      </c>
      <c r="F13" s="5" t="s">
        <v>233</v>
      </c>
      <c r="G13" s="6">
        <v>1650000</v>
      </c>
      <c r="H13" s="6">
        <v>1386000</v>
      </c>
      <c r="I13" s="7">
        <v>0.84</v>
      </c>
      <c r="J13" s="8" t="s">
        <v>1</v>
      </c>
      <c r="K13" s="8">
        <v>0</v>
      </c>
      <c r="L13" s="9" t="s">
        <v>1</v>
      </c>
      <c r="M13" s="10">
        <v>0</v>
      </c>
    </row>
    <row r="14" spans="1:13" s="19" customFormat="1" ht="60" customHeight="1" x14ac:dyDescent="0.2">
      <c r="A14" s="2" t="s">
        <v>253</v>
      </c>
      <c r="B14" s="1" t="s">
        <v>43</v>
      </c>
      <c r="C14" s="28">
        <v>44287</v>
      </c>
      <c r="D14" s="2" t="s">
        <v>66</v>
      </c>
      <c r="E14" s="4">
        <v>7010001023050</v>
      </c>
      <c r="F14" s="5" t="s">
        <v>233</v>
      </c>
      <c r="G14" s="6">
        <v>3277837</v>
      </c>
      <c r="H14" s="6" t="s">
        <v>254</v>
      </c>
      <c r="I14" s="7">
        <v>0.77800000000000002</v>
      </c>
      <c r="J14" s="8" t="s">
        <v>1</v>
      </c>
      <c r="K14" s="8">
        <v>0</v>
      </c>
      <c r="L14" s="9" t="s">
        <v>1</v>
      </c>
      <c r="M14" s="10" t="s">
        <v>255</v>
      </c>
    </row>
    <row r="15" spans="1:13" s="19" customFormat="1" ht="60" customHeight="1" x14ac:dyDescent="0.2">
      <c r="A15" s="2" t="s">
        <v>68</v>
      </c>
      <c r="B15" s="1" t="s">
        <v>43</v>
      </c>
      <c r="C15" s="28">
        <v>44287</v>
      </c>
      <c r="D15" s="2" t="s">
        <v>69</v>
      </c>
      <c r="E15" s="4">
        <v>7020001055885</v>
      </c>
      <c r="F15" s="5" t="s">
        <v>233</v>
      </c>
      <c r="G15" s="6" t="s">
        <v>234</v>
      </c>
      <c r="H15" s="6">
        <v>7356800</v>
      </c>
      <c r="I15" s="7" t="s">
        <v>235</v>
      </c>
      <c r="J15" s="8" t="s">
        <v>1</v>
      </c>
      <c r="K15" s="8">
        <v>0</v>
      </c>
      <c r="L15" s="9" t="s">
        <v>1</v>
      </c>
      <c r="M15" s="10">
        <v>0</v>
      </c>
    </row>
    <row r="16" spans="1:13" s="19" customFormat="1" ht="60" customHeight="1" x14ac:dyDescent="0.2">
      <c r="A16" s="2" t="s">
        <v>76</v>
      </c>
      <c r="B16" s="1" t="s">
        <v>43</v>
      </c>
      <c r="C16" s="28">
        <v>44287</v>
      </c>
      <c r="D16" s="2" t="s">
        <v>77</v>
      </c>
      <c r="E16" s="4">
        <v>7010001004851</v>
      </c>
      <c r="F16" s="5" t="s">
        <v>233</v>
      </c>
      <c r="G16" s="6" t="s">
        <v>234</v>
      </c>
      <c r="H16" s="6">
        <v>1629628</v>
      </c>
      <c r="I16" s="7" t="s">
        <v>235</v>
      </c>
      <c r="J16" s="8" t="s">
        <v>1</v>
      </c>
      <c r="K16" s="8">
        <v>0</v>
      </c>
      <c r="L16" s="9" t="s">
        <v>1</v>
      </c>
      <c r="M16" s="10">
        <v>0</v>
      </c>
    </row>
    <row r="17" spans="1:13" s="19" customFormat="1" ht="60" customHeight="1" x14ac:dyDescent="0.2">
      <c r="A17" s="2" t="s">
        <v>78</v>
      </c>
      <c r="B17" s="1" t="s">
        <v>43</v>
      </c>
      <c r="C17" s="28">
        <v>44287</v>
      </c>
      <c r="D17" s="2" t="s">
        <v>256</v>
      </c>
      <c r="E17" s="4">
        <v>6020001099322</v>
      </c>
      <c r="F17" s="5" t="s">
        <v>233</v>
      </c>
      <c r="G17" s="6" t="s">
        <v>234</v>
      </c>
      <c r="H17" s="6">
        <v>18178600</v>
      </c>
      <c r="I17" s="7" t="s">
        <v>235</v>
      </c>
      <c r="J17" s="8" t="s">
        <v>1</v>
      </c>
      <c r="K17" s="8">
        <v>0</v>
      </c>
      <c r="L17" s="9" t="s">
        <v>1</v>
      </c>
      <c r="M17" s="10">
        <v>0</v>
      </c>
    </row>
    <row r="18" spans="1:13" s="19" customFormat="1" ht="60" customHeight="1" x14ac:dyDescent="0.2">
      <c r="A18" s="2" t="s">
        <v>79</v>
      </c>
      <c r="B18" s="1" t="s">
        <v>43</v>
      </c>
      <c r="C18" s="28">
        <v>44287</v>
      </c>
      <c r="D18" s="2" t="s">
        <v>257</v>
      </c>
      <c r="E18" s="4">
        <v>6030001066957</v>
      </c>
      <c r="F18" s="5" t="s">
        <v>233</v>
      </c>
      <c r="G18" s="6" t="s">
        <v>234</v>
      </c>
      <c r="H18" s="6">
        <v>2080100</v>
      </c>
      <c r="I18" s="7" t="s">
        <v>235</v>
      </c>
      <c r="J18" s="8" t="s">
        <v>1</v>
      </c>
      <c r="K18" s="8">
        <v>0</v>
      </c>
      <c r="L18" s="9" t="s">
        <v>1</v>
      </c>
      <c r="M18" s="10">
        <v>0</v>
      </c>
    </row>
    <row r="19" spans="1:13" s="19" customFormat="1" ht="60" customHeight="1" x14ac:dyDescent="0.2">
      <c r="A19" s="2" t="s">
        <v>258</v>
      </c>
      <c r="B19" s="1" t="s">
        <v>43</v>
      </c>
      <c r="C19" s="28">
        <v>44287</v>
      </c>
      <c r="D19" s="2" t="s">
        <v>80</v>
      </c>
      <c r="E19" s="4">
        <v>8050001025728</v>
      </c>
      <c r="F19" s="5" t="s">
        <v>233</v>
      </c>
      <c r="G19" s="6" t="s">
        <v>234</v>
      </c>
      <c r="H19" s="6" t="s">
        <v>259</v>
      </c>
      <c r="I19" s="7" t="s">
        <v>235</v>
      </c>
      <c r="J19" s="8" t="s">
        <v>1</v>
      </c>
      <c r="K19" s="8">
        <v>0</v>
      </c>
      <c r="L19" s="9" t="s">
        <v>1</v>
      </c>
      <c r="M19" s="10" t="s">
        <v>260</v>
      </c>
    </row>
    <row r="20" spans="1:13" s="19" customFormat="1" ht="60" customHeight="1" x14ac:dyDescent="0.2">
      <c r="A20" s="2" t="s">
        <v>261</v>
      </c>
      <c r="B20" s="1" t="s">
        <v>43</v>
      </c>
      <c r="C20" s="28">
        <v>44287</v>
      </c>
      <c r="D20" s="2" t="s">
        <v>81</v>
      </c>
      <c r="E20" s="4">
        <v>9110001008469</v>
      </c>
      <c r="F20" s="5" t="s">
        <v>233</v>
      </c>
      <c r="G20" s="6" t="s">
        <v>234</v>
      </c>
      <c r="H20" s="6" t="s">
        <v>262</v>
      </c>
      <c r="I20" s="7" t="s">
        <v>235</v>
      </c>
      <c r="J20" s="8" t="s">
        <v>1</v>
      </c>
      <c r="K20" s="8">
        <v>0</v>
      </c>
      <c r="L20" s="9" t="s">
        <v>1</v>
      </c>
      <c r="M20" s="10" t="s">
        <v>263</v>
      </c>
    </row>
    <row r="21" spans="1:13" s="19" customFormat="1" ht="60" customHeight="1" x14ac:dyDescent="0.2">
      <c r="A21" s="2" t="s">
        <v>82</v>
      </c>
      <c r="B21" s="1" t="s">
        <v>85</v>
      </c>
      <c r="C21" s="28">
        <v>44287</v>
      </c>
      <c r="D21" s="2" t="s">
        <v>83</v>
      </c>
      <c r="E21" s="4">
        <v>7010801008903</v>
      </c>
      <c r="F21" s="5" t="s">
        <v>233</v>
      </c>
      <c r="G21" s="6" t="s">
        <v>234</v>
      </c>
      <c r="H21" s="6">
        <v>36121297</v>
      </c>
      <c r="I21" s="7" t="s">
        <v>235</v>
      </c>
      <c r="J21" s="8" t="s">
        <v>1</v>
      </c>
      <c r="K21" s="8">
        <v>0</v>
      </c>
      <c r="L21" s="9" t="s">
        <v>1</v>
      </c>
      <c r="M21" s="10" t="s">
        <v>264</v>
      </c>
    </row>
    <row r="22" spans="1:13" s="19" customFormat="1" ht="60" customHeight="1" x14ac:dyDescent="0.2">
      <c r="A22" s="2" t="s">
        <v>84</v>
      </c>
      <c r="B22" s="1" t="s">
        <v>85</v>
      </c>
      <c r="C22" s="28">
        <v>44287</v>
      </c>
      <c r="D22" s="2" t="s">
        <v>265</v>
      </c>
      <c r="E22" s="4">
        <v>3030001004845</v>
      </c>
      <c r="F22" s="5" t="s">
        <v>233</v>
      </c>
      <c r="G22" s="6" t="s">
        <v>234</v>
      </c>
      <c r="H22" s="6">
        <v>29215087</v>
      </c>
      <c r="I22" s="7" t="s">
        <v>235</v>
      </c>
      <c r="J22" s="8" t="s">
        <v>1</v>
      </c>
      <c r="K22" s="8">
        <v>0</v>
      </c>
      <c r="L22" s="9" t="s">
        <v>1</v>
      </c>
      <c r="M22" s="10" t="s">
        <v>266</v>
      </c>
    </row>
    <row r="23" spans="1:13" s="19" customFormat="1" ht="64.8" x14ac:dyDescent="0.2">
      <c r="A23" s="2" t="s">
        <v>86</v>
      </c>
      <c r="B23" s="1" t="s">
        <v>85</v>
      </c>
      <c r="C23" s="28">
        <v>44287</v>
      </c>
      <c r="D23" s="2" t="s">
        <v>87</v>
      </c>
      <c r="E23" s="4">
        <v>7011801002912</v>
      </c>
      <c r="F23" s="5" t="s">
        <v>233</v>
      </c>
      <c r="G23" s="6" t="s">
        <v>234</v>
      </c>
      <c r="H23" s="6" t="s">
        <v>267</v>
      </c>
      <c r="I23" s="7" t="s">
        <v>235</v>
      </c>
      <c r="J23" s="8" t="s">
        <v>1</v>
      </c>
      <c r="K23" s="8">
        <v>0</v>
      </c>
      <c r="L23" s="9" t="s">
        <v>1</v>
      </c>
      <c r="M23" s="10" t="s">
        <v>268</v>
      </c>
    </row>
    <row r="24" spans="1:13" s="19" customFormat="1" ht="60" customHeight="1" x14ac:dyDescent="0.2">
      <c r="A24" s="2" t="s">
        <v>88</v>
      </c>
      <c r="B24" s="1" t="s">
        <v>89</v>
      </c>
      <c r="C24" s="28">
        <v>44287</v>
      </c>
      <c r="D24" s="2" t="s">
        <v>90</v>
      </c>
      <c r="E24" s="4">
        <v>1110001003741</v>
      </c>
      <c r="F24" s="5" t="s">
        <v>233</v>
      </c>
      <c r="G24" s="6" t="s">
        <v>234</v>
      </c>
      <c r="H24" s="6">
        <v>2724826</v>
      </c>
      <c r="I24" s="7" t="s">
        <v>235</v>
      </c>
      <c r="J24" s="8" t="s">
        <v>1</v>
      </c>
      <c r="K24" s="8">
        <v>0</v>
      </c>
      <c r="L24" s="9" t="s">
        <v>1</v>
      </c>
      <c r="M24" s="10" t="s">
        <v>269</v>
      </c>
    </row>
    <row r="25" spans="1:13" s="19" customFormat="1" ht="60" customHeight="1" x14ac:dyDescent="0.2">
      <c r="A25" s="2" t="s">
        <v>91</v>
      </c>
      <c r="B25" s="1" t="s">
        <v>43</v>
      </c>
      <c r="C25" s="28">
        <v>44287</v>
      </c>
      <c r="D25" s="2" t="s">
        <v>92</v>
      </c>
      <c r="E25" s="4">
        <v>3110001002270</v>
      </c>
      <c r="F25" s="5" t="s">
        <v>233</v>
      </c>
      <c r="G25" s="6" t="s">
        <v>234</v>
      </c>
      <c r="H25" s="6">
        <v>1540000</v>
      </c>
      <c r="I25" s="7" t="s">
        <v>235</v>
      </c>
      <c r="J25" s="8" t="s">
        <v>1</v>
      </c>
      <c r="K25" s="8">
        <v>0</v>
      </c>
      <c r="L25" s="9" t="s">
        <v>1</v>
      </c>
      <c r="M25" s="10">
        <v>0</v>
      </c>
    </row>
    <row r="26" spans="1:13" s="19" customFormat="1" ht="60" customHeight="1" x14ac:dyDescent="0.2">
      <c r="A26" s="2" t="s">
        <v>93</v>
      </c>
      <c r="B26" s="1" t="s">
        <v>43</v>
      </c>
      <c r="C26" s="28">
        <v>44287</v>
      </c>
      <c r="D26" s="2" t="s">
        <v>270</v>
      </c>
      <c r="E26" s="4">
        <v>6110001033395</v>
      </c>
      <c r="F26" s="5" t="s">
        <v>233</v>
      </c>
      <c r="G26" s="6" t="s">
        <v>234</v>
      </c>
      <c r="H26" s="6">
        <v>3949000</v>
      </c>
      <c r="I26" s="7" t="s">
        <v>235</v>
      </c>
      <c r="J26" s="8" t="s">
        <v>1</v>
      </c>
      <c r="K26" s="8">
        <v>0</v>
      </c>
      <c r="L26" s="9" t="s">
        <v>1</v>
      </c>
      <c r="M26" s="10">
        <v>0</v>
      </c>
    </row>
    <row r="27" spans="1:13" s="19" customFormat="1" ht="60" customHeight="1" x14ac:dyDescent="0.2">
      <c r="A27" s="2" t="s">
        <v>94</v>
      </c>
      <c r="B27" s="1" t="s">
        <v>43</v>
      </c>
      <c r="C27" s="28">
        <v>44287</v>
      </c>
      <c r="D27" s="2" t="s">
        <v>95</v>
      </c>
      <c r="E27" s="4">
        <v>6010601022840</v>
      </c>
      <c r="F27" s="5" t="s">
        <v>233</v>
      </c>
      <c r="G27" s="6" t="s">
        <v>234</v>
      </c>
      <c r="H27" s="6">
        <v>6149220</v>
      </c>
      <c r="I27" s="7" t="s">
        <v>235</v>
      </c>
      <c r="J27" s="8" t="s">
        <v>1</v>
      </c>
      <c r="K27" s="8">
        <v>0</v>
      </c>
      <c r="L27" s="9" t="s">
        <v>1</v>
      </c>
      <c r="M27" s="10">
        <v>0</v>
      </c>
    </row>
    <row r="28" spans="1:13" s="19" customFormat="1" ht="60" customHeight="1" x14ac:dyDescent="0.2">
      <c r="A28" s="2" t="s">
        <v>96</v>
      </c>
      <c r="B28" s="1" t="s">
        <v>43</v>
      </c>
      <c r="C28" s="28">
        <v>44287</v>
      </c>
      <c r="D28" s="2" t="s">
        <v>97</v>
      </c>
      <c r="E28" s="4">
        <v>2012801000745</v>
      </c>
      <c r="F28" s="5" t="s">
        <v>233</v>
      </c>
      <c r="G28" s="6" t="s">
        <v>234</v>
      </c>
      <c r="H28" s="6">
        <v>968000</v>
      </c>
      <c r="I28" s="7" t="s">
        <v>235</v>
      </c>
      <c r="J28" s="8" t="s">
        <v>1</v>
      </c>
      <c r="K28" s="8">
        <v>0</v>
      </c>
      <c r="L28" s="9" t="s">
        <v>1</v>
      </c>
      <c r="M28" s="10">
        <v>0</v>
      </c>
    </row>
    <row r="29" spans="1:13" s="19" customFormat="1" ht="60" customHeight="1" x14ac:dyDescent="0.2">
      <c r="A29" s="2" t="s">
        <v>102</v>
      </c>
      <c r="B29" s="1" t="s">
        <v>43</v>
      </c>
      <c r="C29" s="28">
        <v>44287</v>
      </c>
      <c r="D29" s="2" t="s">
        <v>103</v>
      </c>
      <c r="E29" s="4">
        <v>9010001043154</v>
      </c>
      <c r="F29" s="5" t="s">
        <v>233</v>
      </c>
      <c r="G29" s="6" t="s">
        <v>234</v>
      </c>
      <c r="H29" s="6" t="s">
        <v>104</v>
      </c>
      <c r="I29" s="7" t="s">
        <v>235</v>
      </c>
      <c r="J29" s="8" t="s">
        <v>1</v>
      </c>
      <c r="K29" s="8">
        <v>0</v>
      </c>
      <c r="L29" s="9" t="s">
        <v>1</v>
      </c>
      <c r="M29" s="10" t="s">
        <v>271</v>
      </c>
    </row>
    <row r="30" spans="1:13" s="19" customFormat="1" ht="60" customHeight="1" x14ac:dyDescent="0.2">
      <c r="A30" s="2" t="s">
        <v>272</v>
      </c>
      <c r="B30" s="1" t="s">
        <v>273</v>
      </c>
      <c r="C30" s="28">
        <v>44287</v>
      </c>
      <c r="D30" s="2" t="s">
        <v>274</v>
      </c>
      <c r="E30" s="4">
        <v>9010001096367</v>
      </c>
      <c r="F30" s="5" t="s">
        <v>233</v>
      </c>
      <c r="G30" s="6" t="s">
        <v>234</v>
      </c>
      <c r="H30" s="6">
        <v>955866772</v>
      </c>
      <c r="I30" s="7" t="s">
        <v>235</v>
      </c>
      <c r="J30" s="8" t="s">
        <v>1</v>
      </c>
      <c r="K30" s="8">
        <v>0</v>
      </c>
      <c r="L30" s="9" t="s">
        <v>1</v>
      </c>
      <c r="M30" s="10" t="s">
        <v>275</v>
      </c>
    </row>
    <row r="31" spans="1:13" s="19" customFormat="1" ht="60" customHeight="1" x14ac:dyDescent="0.2">
      <c r="A31" s="2" t="s">
        <v>276</v>
      </c>
      <c r="B31" s="1" t="s">
        <v>109</v>
      </c>
      <c r="C31" s="28">
        <v>44287</v>
      </c>
      <c r="D31" s="2" t="s">
        <v>110</v>
      </c>
      <c r="E31" s="4">
        <v>9020001071492</v>
      </c>
      <c r="F31" s="5" t="s">
        <v>233</v>
      </c>
      <c r="G31" s="6" t="s">
        <v>234</v>
      </c>
      <c r="H31" s="6">
        <v>1870000</v>
      </c>
      <c r="I31" s="7" t="s">
        <v>235</v>
      </c>
      <c r="J31" s="8" t="s">
        <v>1</v>
      </c>
      <c r="K31" s="8">
        <v>0</v>
      </c>
      <c r="L31" s="9" t="s">
        <v>1</v>
      </c>
      <c r="M31" s="10">
        <v>0</v>
      </c>
    </row>
    <row r="32" spans="1:13" s="19" customFormat="1" ht="60" customHeight="1" x14ac:dyDescent="0.2">
      <c r="A32" s="2" t="s">
        <v>277</v>
      </c>
      <c r="B32" s="1" t="s">
        <v>273</v>
      </c>
      <c r="C32" s="28">
        <v>44287</v>
      </c>
      <c r="D32" s="2" t="s">
        <v>111</v>
      </c>
      <c r="E32" s="4">
        <v>1011105006137</v>
      </c>
      <c r="F32" s="5" t="s">
        <v>233</v>
      </c>
      <c r="G32" s="6" t="s">
        <v>234</v>
      </c>
      <c r="H32" s="6">
        <v>96124458</v>
      </c>
      <c r="I32" s="7" t="s">
        <v>235</v>
      </c>
      <c r="J32" s="8" t="s">
        <v>1</v>
      </c>
      <c r="K32" s="8">
        <v>0</v>
      </c>
      <c r="L32" s="9" t="s">
        <v>1</v>
      </c>
      <c r="M32" s="10" t="s">
        <v>278</v>
      </c>
    </row>
    <row r="33" spans="1:13" s="19" customFormat="1" ht="60" customHeight="1" x14ac:dyDescent="0.2">
      <c r="A33" s="2" t="s">
        <v>279</v>
      </c>
      <c r="B33" s="1" t="s">
        <v>280</v>
      </c>
      <c r="C33" s="28">
        <v>44287</v>
      </c>
      <c r="D33" s="2" t="s">
        <v>90</v>
      </c>
      <c r="E33" s="4">
        <v>1110001003741</v>
      </c>
      <c r="F33" s="5" t="s">
        <v>233</v>
      </c>
      <c r="G33" s="6" t="s">
        <v>234</v>
      </c>
      <c r="H33" s="6">
        <v>2077533</v>
      </c>
      <c r="I33" s="7" t="s">
        <v>235</v>
      </c>
      <c r="J33" s="8" t="s">
        <v>1</v>
      </c>
      <c r="K33" s="8">
        <v>0</v>
      </c>
      <c r="L33" s="9" t="s">
        <v>1</v>
      </c>
      <c r="M33" s="10" t="s">
        <v>281</v>
      </c>
    </row>
    <row r="34" spans="1:13" s="19" customFormat="1" ht="60" customHeight="1" x14ac:dyDescent="0.2">
      <c r="A34" s="2" t="s">
        <v>112</v>
      </c>
      <c r="B34" s="1" t="s">
        <v>109</v>
      </c>
      <c r="C34" s="28">
        <v>44287</v>
      </c>
      <c r="D34" s="2" t="s">
        <v>282</v>
      </c>
      <c r="E34" s="4">
        <v>3020001053125</v>
      </c>
      <c r="F34" s="5" t="s">
        <v>233</v>
      </c>
      <c r="G34" s="6" t="s">
        <v>234</v>
      </c>
      <c r="H34" s="6" t="s">
        <v>283</v>
      </c>
      <c r="I34" s="7" t="s">
        <v>235</v>
      </c>
      <c r="J34" s="8" t="s">
        <v>1</v>
      </c>
      <c r="K34" s="8">
        <v>0</v>
      </c>
      <c r="L34" s="9" t="s">
        <v>1</v>
      </c>
      <c r="M34" s="10" t="s">
        <v>284</v>
      </c>
    </row>
    <row r="35" spans="1:13" s="19" customFormat="1" ht="60" customHeight="1" x14ac:dyDescent="0.2">
      <c r="A35" s="2" t="s">
        <v>113</v>
      </c>
      <c r="B35" s="1" t="s">
        <v>109</v>
      </c>
      <c r="C35" s="28">
        <v>44287</v>
      </c>
      <c r="D35" s="2" t="s">
        <v>285</v>
      </c>
      <c r="E35" s="4">
        <v>6110001004660</v>
      </c>
      <c r="F35" s="5" t="s">
        <v>233</v>
      </c>
      <c r="G35" s="6" t="s">
        <v>234</v>
      </c>
      <c r="H35" s="6" t="s">
        <v>286</v>
      </c>
      <c r="I35" s="7" t="s">
        <v>235</v>
      </c>
      <c r="J35" s="8" t="s">
        <v>1</v>
      </c>
      <c r="K35" s="8">
        <v>0</v>
      </c>
      <c r="L35" s="9" t="s">
        <v>1</v>
      </c>
      <c r="M35" s="10" t="s">
        <v>287</v>
      </c>
    </row>
    <row r="36" spans="1:13" s="19" customFormat="1" ht="60" customHeight="1" x14ac:dyDescent="0.2">
      <c r="A36" s="2" t="s">
        <v>288</v>
      </c>
      <c r="B36" s="1" t="s">
        <v>43</v>
      </c>
      <c r="C36" s="28">
        <v>44287</v>
      </c>
      <c r="D36" s="2" t="s">
        <v>135</v>
      </c>
      <c r="E36" s="4">
        <v>8012401024189</v>
      </c>
      <c r="F36" s="5" t="s">
        <v>233</v>
      </c>
      <c r="G36" s="6">
        <v>2179243</v>
      </c>
      <c r="H36" s="6">
        <v>1958000</v>
      </c>
      <c r="I36" s="7">
        <v>0.89800000000000002</v>
      </c>
      <c r="J36" s="8" t="s">
        <v>1</v>
      </c>
      <c r="K36" s="8">
        <v>0</v>
      </c>
      <c r="L36" s="9" t="s">
        <v>1</v>
      </c>
      <c r="M36" s="10">
        <v>0</v>
      </c>
    </row>
    <row r="37" spans="1:13" s="19" customFormat="1" ht="60" customHeight="1" x14ac:dyDescent="0.2">
      <c r="A37" s="2" t="s">
        <v>136</v>
      </c>
      <c r="B37" s="1" t="s">
        <v>43</v>
      </c>
      <c r="C37" s="28">
        <v>44287</v>
      </c>
      <c r="D37" s="2" t="s">
        <v>137</v>
      </c>
      <c r="E37" s="4">
        <v>7010401022916</v>
      </c>
      <c r="F37" s="5" t="s">
        <v>233</v>
      </c>
      <c r="G37" s="6" t="s">
        <v>234</v>
      </c>
      <c r="H37" s="6">
        <v>396000000</v>
      </c>
      <c r="I37" s="7" t="s">
        <v>235</v>
      </c>
      <c r="J37" s="8" t="s">
        <v>1</v>
      </c>
      <c r="K37" s="8">
        <v>0</v>
      </c>
      <c r="L37" s="9" t="s">
        <v>1</v>
      </c>
      <c r="M37" s="10">
        <v>0</v>
      </c>
    </row>
    <row r="38" spans="1:13" s="19" customFormat="1" ht="60" customHeight="1" x14ac:dyDescent="0.2">
      <c r="A38" s="2" t="s">
        <v>289</v>
      </c>
      <c r="B38" s="1" t="s">
        <v>43</v>
      </c>
      <c r="C38" s="28">
        <v>44287</v>
      </c>
      <c r="D38" s="2" t="s">
        <v>290</v>
      </c>
      <c r="E38" s="4">
        <v>9010601040880</v>
      </c>
      <c r="F38" s="5" t="s">
        <v>233</v>
      </c>
      <c r="G38" s="6">
        <v>2818566</v>
      </c>
      <c r="H38" s="6" t="s">
        <v>140</v>
      </c>
      <c r="I38" s="7">
        <v>0.79500000000000004</v>
      </c>
      <c r="J38" s="8" t="s">
        <v>1</v>
      </c>
      <c r="K38" s="8">
        <v>0</v>
      </c>
      <c r="L38" s="9" t="s">
        <v>1</v>
      </c>
      <c r="M38" s="10" t="s">
        <v>291</v>
      </c>
    </row>
    <row r="39" spans="1:13" s="19" customFormat="1" ht="64.8" x14ac:dyDescent="0.2">
      <c r="A39" s="2" t="s">
        <v>292</v>
      </c>
      <c r="B39" s="1" t="s">
        <v>100</v>
      </c>
      <c r="C39" s="28">
        <v>44287</v>
      </c>
      <c r="D39" s="2" t="s">
        <v>141</v>
      </c>
      <c r="E39" s="4">
        <v>2010405002019</v>
      </c>
      <c r="F39" s="5" t="s">
        <v>233</v>
      </c>
      <c r="G39" s="6" t="s">
        <v>293</v>
      </c>
      <c r="H39" s="6" t="s">
        <v>142</v>
      </c>
      <c r="I39" s="7" t="s">
        <v>294</v>
      </c>
      <c r="J39" s="8" t="s">
        <v>1</v>
      </c>
      <c r="K39" s="8">
        <v>0</v>
      </c>
      <c r="L39" s="9" t="s">
        <v>1</v>
      </c>
      <c r="M39" s="10" t="s">
        <v>295</v>
      </c>
    </row>
    <row r="40" spans="1:13" s="19" customFormat="1" ht="60" customHeight="1" x14ac:dyDescent="0.2">
      <c r="A40" s="2" t="s">
        <v>296</v>
      </c>
      <c r="B40" s="1" t="s">
        <v>43</v>
      </c>
      <c r="C40" s="28">
        <v>44287</v>
      </c>
      <c r="D40" s="2" t="s">
        <v>133</v>
      </c>
      <c r="E40" s="4">
        <v>9010601021385</v>
      </c>
      <c r="F40" s="5" t="s">
        <v>233</v>
      </c>
      <c r="G40" s="6">
        <v>94778667.269999996</v>
      </c>
      <c r="H40" s="6">
        <v>80405600</v>
      </c>
      <c r="I40" s="7">
        <v>0.84799999999999998</v>
      </c>
      <c r="J40" s="8" t="s">
        <v>1</v>
      </c>
      <c r="K40" s="8">
        <v>0</v>
      </c>
      <c r="L40" s="9" t="s">
        <v>1</v>
      </c>
      <c r="M40" s="10">
        <v>0</v>
      </c>
    </row>
    <row r="41" spans="1:13" s="19" customFormat="1" ht="60" customHeight="1" x14ac:dyDescent="0.2">
      <c r="A41" s="2" t="s">
        <v>143</v>
      </c>
      <c r="B41" s="1" t="s">
        <v>43</v>
      </c>
      <c r="C41" s="28">
        <v>44287</v>
      </c>
      <c r="D41" s="2" t="s">
        <v>144</v>
      </c>
      <c r="E41" s="4">
        <v>8010401117533</v>
      </c>
      <c r="F41" s="5" t="s">
        <v>233</v>
      </c>
      <c r="G41" s="6" t="s">
        <v>234</v>
      </c>
      <c r="H41" s="6" t="s">
        <v>145</v>
      </c>
      <c r="I41" s="7" t="s">
        <v>235</v>
      </c>
      <c r="J41" s="8" t="s">
        <v>1</v>
      </c>
      <c r="K41" s="8">
        <v>0</v>
      </c>
      <c r="L41" s="9" t="s">
        <v>1</v>
      </c>
      <c r="M41" s="10" t="s">
        <v>297</v>
      </c>
    </row>
    <row r="42" spans="1:13" s="19" customFormat="1" ht="60" customHeight="1" x14ac:dyDescent="0.2">
      <c r="A42" s="2" t="s">
        <v>298</v>
      </c>
      <c r="B42" s="1" t="s">
        <v>43</v>
      </c>
      <c r="C42" s="28">
        <v>44287</v>
      </c>
      <c r="D42" s="2" t="s">
        <v>149</v>
      </c>
      <c r="E42" s="4">
        <v>8010601034867</v>
      </c>
      <c r="F42" s="5" t="s">
        <v>233</v>
      </c>
      <c r="G42" s="6" t="s">
        <v>234</v>
      </c>
      <c r="H42" s="6">
        <v>9008021</v>
      </c>
      <c r="I42" s="7" t="s">
        <v>235</v>
      </c>
      <c r="J42" s="8" t="s">
        <v>1</v>
      </c>
      <c r="K42" s="8">
        <v>0</v>
      </c>
      <c r="L42" s="9" t="s">
        <v>1</v>
      </c>
      <c r="M42" s="10">
        <v>0</v>
      </c>
    </row>
    <row r="43" spans="1:13" s="19" customFormat="1" ht="60" customHeight="1" x14ac:dyDescent="0.2">
      <c r="A43" s="2" t="s">
        <v>299</v>
      </c>
      <c r="B43" s="1" t="s">
        <v>43</v>
      </c>
      <c r="C43" s="28">
        <v>44287</v>
      </c>
      <c r="D43" s="2" t="s">
        <v>150</v>
      </c>
      <c r="E43" s="4">
        <v>9010001087242</v>
      </c>
      <c r="F43" s="5" t="s">
        <v>233</v>
      </c>
      <c r="G43" s="6">
        <v>158732099</v>
      </c>
      <c r="H43" s="6">
        <v>131750003</v>
      </c>
      <c r="I43" s="7">
        <v>0.83</v>
      </c>
      <c r="J43" s="8" t="s">
        <v>1</v>
      </c>
      <c r="K43" s="8">
        <v>0</v>
      </c>
      <c r="L43" s="9" t="s">
        <v>1</v>
      </c>
      <c r="M43" s="10">
        <v>0</v>
      </c>
    </row>
    <row r="44" spans="1:13" s="19" customFormat="1" ht="60" customHeight="1" x14ac:dyDescent="0.2">
      <c r="A44" s="2" t="s">
        <v>300</v>
      </c>
      <c r="B44" s="1" t="s">
        <v>43</v>
      </c>
      <c r="C44" s="28">
        <v>44287</v>
      </c>
      <c r="D44" s="2" t="s">
        <v>154</v>
      </c>
      <c r="E44" s="4">
        <v>7010501016231</v>
      </c>
      <c r="F44" s="5" t="s">
        <v>233</v>
      </c>
      <c r="G44" s="6" t="s">
        <v>234</v>
      </c>
      <c r="H44" s="6">
        <v>2079000</v>
      </c>
      <c r="I44" s="7" t="s">
        <v>235</v>
      </c>
      <c r="J44" s="8" t="s">
        <v>1</v>
      </c>
      <c r="K44" s="8">
        <v>0</v>
      </c>
      <c r="L44" s="9" t="s">
        <v>1</v>
      </c>
      <c r="M44" s="10">
        <v>0</v>
      </c>
    </row>
    <row r="45" spans="1:13" s="19" customFormat="1" ht="60" customHeight="1" x14ac:dyDescent="0.2">
      <c r="A45" s="2" t="s">
        <v>301</v>
      </c>
      <c r="B45" s="1" t="s">
        <v>43</v>
      </c>
      <c r="C45" s="28">
        <v>44287</v>
      </c>
      <c r="D45" s="2" t="s">
        <v>155</v>
      </c>
      <c r="E45" s="4">
        <v>6010001030403</v>
      </c>
      <c r="F45" s="5" t="s">
        <v>233</v>
      </c>
      <c r="G45" s="6" t="s">
        <v>234</v>
      </c>
      <c r="H45" s="6">
        <v>44000000</v>
      </c>
      <c r="I45" s="7" t="s">
        <v>235</v>
      </c>
      <c r="J45" s="8" t="s">
        <v>1</v>
      </c>
      <c r="K45" s="8">
        <v>0</v>
      </c>
      <c r="L45" s="9" t="s">
        <v>1</v>
      </c>
      <c r="M45" s="10">
        <v>0</v>
      </c>
    </row>
    <row r="46" spans="1:13" s="19" customFormat="1" ht="60" customHeight="1" x14ac:dyDescent="0.2">
      <c r="A46" s="2" t="s">
        <v>156</v>
      </c>
      <c r="B46" s="1" t="s">
        <v>160</v>
      </c>
      <c r="C46" s="28">
        <v>44287</v>
      </c>
      <c r="D46" s="2" t="s">
        <v>157</v>
      </c>
      <c r="E46" s="4">
        <v>3040001059574</v>
      </c>
      <c r="F46" s="5" t="s">
        <v>233</v>
      </c>
      <c r="G46" s="6" t="s">
        <v>302</v>
      </c>
      <c r="H46" s="6" t="s">
        <v>158</v>
      </c>
      <c r="I46" s="7" t="s">
        <v>303</v>
      </c>
      <c r="J46" s="8" t="s">
        <v>1</v>
      </c>
      <c r="K46" s="8">
        <v>0</v>
      </c>
      <c r="L46" s="9" t="s">
        <v>1</v>
      </c>
      <c r="M46" s="10" t="s">
        <v>304</v>
      </c>
    </row>
    <row r="47" spans="1:13" s="19" customFormat="1" ht="60" customHeight="1" x14ac:dyDescent="0.2">
      <c r="A47" s="2" t="s">
        <v>159</v>
      </c>
      <c r="B47" s="1" t="s">
        <v>160</v>
      </c>
      <c r="C47" s="28">
        <v>44287</v>
      </c>
      <c r="D47" s="2" t="s">
        <v>305</v>
      </c>
      <c r="E47" s="4">
        <v>5010401020483</v>
      </c>
      <c r="F47" s="5" t="s">
        <v>233</v>
      </c>
      <c r="G47" s="6" t="s">
        <v>234</v>
      </c>
      <c r="H47" s="6">
        <v>6710495</v>
      </c>
      <c r="I47" s="7" t="s">
        <v>235</v>
      </c>
      <c r="J47" s="8" t="s">
        <v>1</v>
      </c>
      <c r="K47" s="8">
        <v>0</v>
      </c>
      <c r="L47" s="9" t="s">
        <v>1</v>
      </c>
      <c r="M47" s="10" t="s">
        <v>306</v>
      </c>
    </row>
    <row r="48" spans="1:13" s="19" customFormat="1" ht="60" customHeight="1" x14ac:dyDescent="0.2">
      <c r="A48" s="2" t="s">
        <v>161</v>
      </c>
      <c r="B48" s="1" t="s">
        <v>162</v>
      </c>
      <c r="C48" s="28">
        <v>44287</v>
      </c>
      <c r="D48" s="2" t="s">
        <v>163</v>
      </c>
      <c r="E48" s="4">
        <v>3040001043108</v>
      </c>
      <c r="F48" s="5" t="s">
        <v>233</v>
      </c>
      <c r="G48" s="6" t="s">
        <v>234</v>
      </c>
      <c r="H48" s="6">
        <v>79310000</v>
      </c>
      <c r="I48" s="7" t="s">
        <v>235</v>
      </c>
      <c r="J48" s="8" t="s">
        <v>1</v>
      </c>
      <c r="K48" s="8">
        <v>0</v>
      </c>
      <c r="L48" s="9" t="s">
        <v>1</v>
      </c>
      <c r="M48" s="10">
        <v>0</v>
      </c>
    </row>
    <row r="49" spans="1:13" s="19" customFormat="1" ht="60" customHeight="1" x14ac:dyDescent="0.2">
      <c r="A49" s="2" t="s">
        <v>164</v>
      </c>
      <c r="B49" s="1" t="s">
        <v>160</v>
      </c>
      <c r="C49" s="28">
        <v>44287</v>
      </c>
      <c r="D49" s="2" t="s">
        <v>307</v>
      </c>
      <c r="E49" s="4">
        <v>3030001004845</v>
      </c>
      <c r="F49" s="5" t="s">
        <v>233</v>
      </c>
      <c r="G49" s="6" t="s">
        <v>234</v>
      </c>
      <c r="H49" s="6">
        <v>11701224</v>
      </c>
      <c r="I49" s="7" t="s">
        <v>235</v>
      </c>
      <c r="J49" s="8" t="s">
        <v>1</v>
      </c>
      <c r="K49" s="8">
        <v>0</v>
      </c>
      <c r="L49" s="9" t="s">
        <v>1</v>
      </c>
      <c r="M49" s="10" t="s">
        <v>308</v>
      </c>
    </row>
    <row r="50" spans="1:13" s="19" customFormat="1" ht="60" customHeight="1" x14ac:dyDescent="0.2">
      <c r="A50" s="2" t="s">
        <v>174</v>
      </c>
      <c r="B50" s="1" t="s">
        <v>309</v>
      </c>
      <c r="C50" s="28">
        <v>44287</v>
      </c>
      <c r="D50" s="2" t="s">
        <v>165</v>
      </c>
      <c r="E50" s="4">
        <v>3040001043090</v>
      </c>
      <c r="F50" s="5" t="s">
        <v>233</v>
      </c>
      <c r="G50" s="6" t="s">
        <v>234</v>
      </c>
      <c r="H50" s="6">
        <v>119114503</v>
      </c>
      <c r="I50" s="7" t="s">
        <v>235</v>
      </c>
      <c r="J50" s="8" t="s">
        <v>1</v>
      </c>
      <c r="K50" s="8">
        <v>0</v>
      </c>
      <c r="L50" s="9" t="s">
        <v>1</v>
      </c>
      <c r="M50" s="10" t="s">
        <v>310</v>
      </c>
    </row>
    <row r="51" spans="1:13" s="19" customFormat="1" ht="60" customHeight="1" x14ac:dyDescent="0.2">
      <c r="A51" s="2" t="s">
        <v>175</v>
      </c>
      <c r="B51" s="1" t="s">
        <v>162</v>
      </c>
      <c r="C51" s="28">
        <v>44287</v>
      </c>
      <c r="D51" s="2" t="s">
        <v>38</v>
      </c>
      <c r="E51" s="4">
        <v>6010001004217</v>
      </c>
      <c r="F51" s="5" t="s">
        <v>233</v>
      </c>
      <c r="G51" s="6" t="s">
        <v>234</v>
      </c>
      <c r="H51" s="6" t="s">
        <v>176</v>
      </c>
      <c r="I51" s="7" t="s">
        <v>235</v>
      </c>
      <c r="J51" s="8" t="s">
        <v>1</v>
      </c>
      <c r="K51" s="8">
        <v>0</v>
      </c>
      <c r="L51" s="9" t="s">
        <v>1</v>
      </c>
      <c r="M51" s="10" t="s">
        <v>311</v>
      </c>
    </row>
    <row r="52" spans="1:13" s="19" customFormat="1" ht="60" customHeight="1" x14ac:dyDescent="0.2">
      <c r="A52" s="2" t="s">
        <v>177</v>
      </c>
      <c r="B52" s="1" t="s">
        <v>162</v>
      </c>
      <c r="C52" s="28">
        <v>44287</v>
      </c>
      <c r="D52" s="2" t="s">
        <v>312</v>
      </c>
      <c r="E52" s="4">
        <v>8010901013265</v>
      </c>
      <c r="F52" s="5" t="s">
        <v>233</v>
      </c>
      <c r="G52" s="6" t="s">
        <v>234</v>
      </c>
      <c r="H52" s="6" t="s">
        <v>178</v>
      </c>
      <c r="I52" s="7" t="s">
        <v>235</v>
      </c>
      <c r="J52" s="8" t="s">
        <v>1</v>
      </c>
      <c r="K52" s="8">
        <v>0</v>
      </c>
      <c r="L52" s="9" t="s">
        <v>1</v>
      </c>
      <c r="M52" s="10" t="s">
        <v>313</v>
      </c>
    </row>
    <row r="53" spans="1:13" s="19" customFormat="1" ht="60" customHeight="1" x14ac:dyDescent="0.2">
      <c r="A53" s="2" t="s">
        <v>219</v>
      </c>
      <c r="B53" s="1" t="s">
        <v>43</v>
      </c>
      <c r="C53" s="28">
        <v>44291</v>
      </c>
      <c r="D53" s="2" t="s">
        <v>314</v>
      </c>
      <c r="E53" s="4">
        <v>8010601005521</v>
      </c>
      <c r="F53" s="5" t="s">
        <v>233</v>
      </c>
      <c r="G53" s="6" t="s">
        <v>234</v>
      </c>
      <c r="H53" s="6">
        <v>2382490</v>
      </c>
      <c r="I53" s="7" t="s">
        <v>235</v>
      </c>
      <c r="J53" s="8" t="s">
        <v>1</v>
      </c>
      <c r="K53" s="8">
        <v>0</v>
      </c>
      <c r="L53" s="9" t="s">
        <v>1</v>
      </c>
      <c r="M53" s="10">
        <v>0</v>
      </c>
    </row>
    <row r="54" spans="1:13" s="19" customFormat="1" ht="60" customHeight="1" x14ac:dyDescent="0.2">
      <c r="A54" s="2" t="s">
        <v>220</v>
      </c>
      <c r="B54" s="1" t="s">
        <v>43</v>
      </c>
      <c r="C54" s="28">
        <v>44292</v>
      </c>
      <c r="D54" s="2" t="s">
        <v>315</v>
      </c>
      <c r="E54" s="4">
        <v>3011001008986</v>
      </c>
      <c r="F54" s="5" t="s">
        <v>233</v>
      </c>
      <c r="G54" s="6">
        <v>5874000</v>
      </c>
      <c r="H54" s="6">
        <v>3669600</v>
      </c>
      <c r="I54" s="7">
        <v>0.624</v>
      </c>
      <c r="J54" s="8" t="s">
        <v>1</v>
      </c>
      <c r="K54" s="8">
        <v>0</v>
      </c>
      <c r="L54" s="9" t="s">
        <v>1</v>
      </c>
      <c r="M54" s="10">
        <v>0</v>
      </c>
    </row>
    <row r="55" spans="1:13" s="19" customFormat="1" ht="60" customHeight="1" x14ac:dyDescent="0.2">
      <c r="A55" s="2" t="s">
        <v>316</v>
      </c>
      <c r="B55" s="1" t="s">
        <v>43</v>
      </c>
      <c r="C55" s="28">
        <v>44294</v>
      </c>
      <c r="D55" s="2" t="s">
        <v>317</v>
      </c>
      <c r="E55" s="4">
        <v>4010401022860</v>
      </c>
      <c r="F55" s="5" t="s">
        <v>233</v>
      </c>
      <c r="G55" s="6" t="s">
        <v>234</v>
      </c>
      <c r="H55" s="6">
        <v>3098126</v>
      </c>
      <c r="I55" s="7" t="s">
        <v>235</v>
      </c>
      <c r="J55" s="8" t="s">
        <v>1</v>
      </c>
      <c r="K55" s="8">
        <v>0</v>
      </c>
      <c r="L55" s="9" t="s">
        <v>1</v>
      </c>
      <c r="M55" s="10">
        <v>0</v>
      </c>
    </row>
    <row r="56" spans="1:13" s="19" customFormat="1" ht="60" customHeight="1" x14ac:dyDescent="0.2">
      <c r="A56" s="2" t="s">
        <v>221</v>
      </c>
      <c r="B56" s="1" t="s">
        <v>43</v>
      </c>
      <c r="C56" s="28">
        <v>44294</v>
      </c>
      <c r="D56" s="2" t="s">
        <v>318</v>
      </c>
      <c r="E56" s="4">
        <v>9010401021692</v>
      </c>
      <c r="F56" s="5" t="s">
        <v>319</v>
      </c>
      <c r="G56" s="6" t="s">
        <v>234</v>
      </c>
      <c r="H56" s="6">
        <v>4804653</v>
      </c>
      <c r="I56" s="7" t="s">
        <v>235</v>
      </c>
      <c r="J56" s="8" t="s">
        <v>1</v>
      </c>
      <c r="K56" s="8">
        <v>0</v>
      </c>
      <c r="L56" s="9" t="s">
        <v>1</v>
      </c>
      <c r="M56" s="10">
        <v>0</v>
      </c>
    </row>
    <row r="57" spans="1:13" s="19" customFormat="1" ht="60" customHeight="1" x14ac:dyDescent="0.2">
      <c r="A57" s="2" t="s">
        <v>320</v>
      </c>
      <c r="B57" s="1" t="s">
        <v>43</v>
      </c>
      <c r="C57" s="28">
        <v>44294</v>
      </c>
      <c r="D57" s="2" t="s">
        <v>318</v>
      </c>
      <c r="E57" s="4">
        <v>9010401021692</v>
      </c>
      <c r="F57" s="5" t="s">
        <v>319</v>
      </c>
      <c r="G57" s="6" t="s">
        <v>234</v>
      </c>
      <c r="H57" s="6">
        <v>5406369</v>
      </c>
      <c r="I57" s="7" t="s">
        <v>235</v>
      </c>
      <c r="J57" s="8" t="s">
        <v>1</v>
      </c>
      <c r="K57" s="8">
        <v>0</v>
      </c>
      <c r="L57" s="9" t="s">
        <v>1</v>
      </c>
      <c r="M57" s="10">
        <v>0</v>
      </c>
    </row>
    <row r="58" spans="1:13" s="19" customFormat="1" ht="60" customHeight="1" x14ac:dyDescent="0.2">
      <c r="A58" s="2" t="s">
        <v>321</v>
      </c>
      <c r="B58" s="1" t="s">
        <v>43</v>
      </c>
      <c r="C58" s="28">
        <v>44295</v>
      </c>
      <c r="D58" s="2" t="s">
        <v>133</v>
      </c>
      <c r="E58" s="4">
        <v>9010601021385</v>
      </c>
      <c r="F58" s="5" t="s">
        <v>233</v>
      </c>
      <c r="G58" s="6" t="s">
        <v>234</v>
      </c>
      <c r="H58" s="6">
        <v>4741000</v>
      </c>
      <c r="I58" s="7" t="s">
        <v>235</v>
      </c>
      <c r="J58" s="8" t="s">
        <v>1</v>
      </c>
      <c r="K58" s="8">
        <v>0</v>
      </c>
      <c r="L58" s="9" t="s">
        <v>1</v>
      </c>
      <c r="M58" s="10">
        <v>0</v>
      </c>
    </row>
    <row r="59" spans="1:13" s="19" customFormat="1" ht="60" customHeight="1" x14ac:dyDescent="0.2">
      <c r="A59" s="2" t="s">
        <v>322</v>
      </c>
      <c r="B59" s="1" t="s">
        <v>43</v>
      </c>
      <c r="C59" s="28">
        <v>44295</v>
      </c>
      <c r="D59" s="2" t="s">
        <v>222</v>
      </c>
      <c r="E59" s="4">
        <v>1010001045703</v>
      </c>
      <c r="F59" s="5" t="s">
        <v>233</v>
      </c>
      <c r="G59" s="6" t="s">
        <v>234</v>
      </c>
      <c r="H59" s="6" t="s">
        <v>323</v>
      </c>
      <c r="I59" s="7" t="s">
        <v>235</v>
      </c>
      <c r="J59" s="8" t="s">
        <v>1</v>
      </c>
      <c r="K59" s="8">
        <v>0</v>
      </c>
      <c r="L59" s="9" t="s">
        <v>1</v>
      </c>
      <c r="M59" s="10" t="s">
        <v>324</v>
      </c>
    </row>
    <row r="60" spans="1:13" s="19" customFormat="1" ht="60" customHeight="1" x14ac:dyDescent="0.2">
      <c r="A60" s="2" t="s">
        <v>325</v>
      </c>
      <c r="B60" s="1" t="s">
        <v>43</v>
      </c>
      <c r="C60" s="28">
        <v>44299</v>
      </c>
      <c r="D60" s="2" t="s">
        <v>326</v>
      </c>
      <c r="E60" s="4">
        <v>1011701012208</v>
      </c>
      <c r="F60" s="5" t="s">
        <v>233</v>
      </c>
      <c r="G60" s="6">
        <v>8733989</v>
      </c>
      <c r="H60" s="6">
        <v>7365845</v>
      </c>
      <c r="I60" s="7">
        <v>0.84299999999999997</v>
      </c>
      <c r="J60" s="8" t="s">
        <v>1</v>
      </c>
      <c r="K60" s="8">
        <v>0</v>
      </c>
      <c r="L60" s="9" t="s">
        <v>1</v>
      </c>
      <c r="M60" s="10">
        <v>0</v>
      </c>
    </row>
    <row r="61" spans="1:13" s="19" customFormat="1" ht="60" customHeight="1" x14ac:dyDescent="0.2">
      <c r="A61" s="2" t="s">
        <v>223</v>
      </c>
      <c r="B61" s="1" t="s">
        <v>43</v>
      </c>
      <c r="C61" s="28">
        <v>44305</v>
      </c>
      <c r="D61" s="2" t="s">
        <v>224</v>
      </c>
      <c r="E61" s="4">
        <v>6220001011877</v>
      </c>
      <c r="F61" s="5" t="s">
        <v>233</v>
      </c>
      <c r="G61" s="6">
        <v>3510232</v>
      </c>
      <c r="H61" s="6">
        <v>3436133</v>
      </c>
      <c r="I61" s="7">
        <v>0.97799999999999998</v>
      </c>
      <c r="J61" s="8" t="s">
        <v>1</v>
      </c>
      <c r="K61" s="8">
        <v>0</v>
      </c>
      <c r="L61" s="9" t="s">
        <v>1</v>
      </c>
      <c r="M61" s="10">
        <v>0</v>
      </c>
    </row>
    <row r="62" spans="1:13" s="19" customFormat="1" ht="64.8" x14ac:dyDescent="0.2">
      <c r="A62" s="2" t="s">
        <v>327</v>
      </c>
      <c r="B62" s="1" t="s">
        <v>100</v>
      </c>
      <c r="C62" s="28">
        <v>44309</v>
      </c>
      <c r="D62" s="2" t="s">
        <v>226</v>
      </c>
      <c r="E62" s="4">
        <v>4020001018845</v>
      </c>
      <c r="F62" s="5" t="s">
        <v>233</v>
      </c>
      <c r="G62" s="6" t="s">
        <v>328</v>
      </c>
      <c r="H62" s="6" t="s">
        <v>329</v>
      </c>
      <c r="I62" s="7" t="s">
        <v>330</v>
      </c>
      <c r="J62" s="8" t="s">
        <v>1</v>
      </c>
      <c r="K62" s="8">
        <v>0</v>
      </c>
      <c r="L62" s="9" t="s">
        <v>1</v>
      </c>
      <c r="M62" s="10" t="s">
        <v>331</v>
      </c>
    </row>
    <row r="63" spans="1:13" s="19" customFormat="1" ht="60" customHeight="1" x14ac:dyDescent="0.2">
      <c r="A63" s="2" t="s">
        <v>227</v>
      </c>
      <c r="B63" s="1" t="s">
        <v>43</v>
      </c>
      <c r="C63" s="28">
        <v>44309</v>
      </c>
      <c r="D63" s="2" t="s">
        <v>332</v>
      </c>
      <c r="E63" s="4">
        <v>3012801000876</v>
      </c>
      <c r="F63" s="5" t="s">
        <v>233</v>
      </c>
      <c r="G63" s="6">
        <v>2425215</v>
      </c>
      <c r="H63" s="6">
        <v>1723700</v>
      </c>
      <c r="I63" s="7">
        <v>0.71</v>
      </c>
      <c r="J63" s="8" t="s">
        <v>1</v>
      </c>
      <c r="K63" s="8">
        <v>0</v>
      </c>
      <c r="L63" s="9" t="s">
        <v>1</v>
      </c>
      <c r="M63" s="10">
        <v>0</v>
      </c>
    </row>
    <row r="64" spans="1:13" s="19" customFormat="1" ht="60" customHeight="1" x14ac:dyDescent="0.2">
      <c r="A64" s="2"/>
      <c r="B64" s="1"/>
      <c r="C64" s="28"/>
      <c r="D64" s="2"/>
      <c r="E64" s="4"/>
      <c r="F64" s="5"/>
      <c r="G64" s="6"/>
      <c r="H64" s="6"/>
      <c r="I64" s="7"/>
      <c r="J64" s="8"/>
      <c r="K64" s="8"/>
      <c r="L64" s="9"/>
      <c r="M64" s="10"/>
    </row>
    <row r="65" spans="1:13" s="19" customFormat="1" ht="60" customHeight="1" x14ac:dyDescent="0.2">
      <c r="A65" s="2"/>
      <c r="B65" s="1"/>
      <c r="C65" s="28"/>
      <c r="D65" s="2"/>
      <c r="E65" s="4"/>
      <c r="F65" s="5"/>
      <c r="G65" s="6"/>
      <c r="H65" s="6"/>
      <c r="I65" s="7"/>
      <c r="J65" s="8"/>
      <c r="K65" s="8"/>
      <c r="L65" s="9"/>
      <c r="M65" s="10"/>
    </row>
    <row r="66" spans="1:13" s="19" customFormat="1" ht="60" customHeight="1" x14ac:dyDescent="0.2">
      <c r="A66" s="2"/>
      <c r="B66" s="1"/>
      <c r="C66" s="28"/>
      <c r="D66" s="2"/>
      <c r="E66" s="4"/>
      <c r="F66" s="5"/>
      <c r="G66" s="6"/>
      <c r="H66" s="6"/>
      <c r="I66" s="7"/>
      <c r="J66" s="8"/>
      <c r="K66" s="8"/>
      <c r="L66" s="9"/>
      <c r="M66" s="10"/>
    </row>
    <row r="67" spans="1:13" s="19" customFormat="1" ht="60" customHeight="1" x14ac:dyDescent="0.2">
      <c r="A67" s="2"/>
      <c r="B67" s="1"/>
      <c r="C67" s="28"/>
      <c r="D67" s="2"/>
      <c r="E67" s="4"/>
      <c r="F67" s="5"/>
      <c r="G67" s="6"/>
      <c r="H67" s="6"/>
      <c r="I67" s="7"/>
      <c r="J67" s="8"/>
      <c r="K67" s="8"/>
      <c r="L67" s="9"/>
      <c r="M67" s="10"/>
    </row>
    <row r="68" spans="1:13" s="19" customFormat="1" ht="60" customHeight="1" x14ac:dyDescent="0.2">
      <c r="A68" s="2"/>
      <c r="B68" s="1"/>
      <c r="C68" s="28"/>
      <c r="D68" s="2"/>
      <c r="E68" s="4"/>
      <c r="F68" s="5"/>
      <c r="G68" s="6"/>
      <c r="H68" s="6"/>
      <c r="I68" s="7"/>
      <c r="J68" s="8"/>
      <c r="K68" s="8"/>
      <c r="L68" s="9"/>
      <c r="M68" s="10"/>
    </row>
    <row r="69" spans="1:13" s="19" customFormat="1" ht="60" customHeight="1" x14ac:dyDescent="0.2">
      <c r="A69" s="2"/>
      <c r="B69" s="1"/>
      <c r="C69" s="28"/>
      <c r="D69" s="2"/>
      <c r="E69" s="4"/>
      <c r="F69" s="5"/>
      <c r="G69" s="6"/>
      <c r="H69" s="6"/>
      <c r="I69" s="7"/>
      <c r="J69" s="8"/>
      <c r="K69" s="8"/>
      <c r="L69" s="9"/>
      <c r="M69" s="10"/>
    </row>
    <row r="70" spans="1:13" s="19" customFormat="1" ht="60" customHeight="1" x14ac:dyDescent="0.2">
      <c r="A70" s="2"/>
      <c r="B70" s="1"/>
      <c r="C70" s="28"/>
      <c r="D70" s="2"/>
      <c r="E70" s="4"/>
      <c r="F70" s="5"/>
      <c r="G70" s="6"/>
      <c r="H70" s="6"/>
      <c r="I70" s="7"/>
      <c r="J70" s="8"/>
      <c r="K70" s="8"/>
      <c r="L70" s="9"/>
      <c r="M70" s="10"/>
    </row>
    <row r="71" spans="1:13" s="19" customFormat="1" ht="60" customHeight="1" x14ac:dyDescent="0.2">
      <c r="A71" s="2"/>
      <c r="B71" s="1"/>
      <c r="C71" s="28"/>
      <c r="D71" s="2"/>
      <c r="E71" s="4"/>
      <c r="F71" s="5"/>
      <c r="G71" s="6"/>
      <c r="H71" s="6"/>
      <c r="I71" s="7"/>
      <c r="J71" s="8"/>
      <c r="K71" s="8"/>
      <c r="L71" s="9"/>
      <c r="M71" s="10"/>
    </row>
    <row r="72" spans="1:13" s="19" customFormat="1" ht="60" customHeight="1" x14ac:dyDescent="0.2">
      <c r="A72" s="2"/>
      <c r="B72" s="1"/>
      <c r="C72" s="28"/>
      <c r="D72" s="2"/>
      <c r="E72" s="4"/>
      <c r="F72" s="5"/>
      <c r="G72" s="6"/>
      <c r="H72" s="6"/>
      <c r="I72" s="7"/>
      <c r="J72" s="8"/>
      <c r="K72" s="8"/>
      <c r="L72" s="9"/>
      <c r="M72" s="10"/>
    </row>
    <row r="73" spans="1:13" s="19" customFormat="1" ht="60" customHeight="1" x14ac:dyDescent="0.2">
      <c r="A73" s="2"/>
      <c r="B73" s="1"/>
      <c r="C73" s="28"/>
      <c r="D73" s="2"/>
      <c r="E73" s="4"/>
      <c r="F73" s="5"/>
      <c r="G73" s="6"/>
      <c r="H73" s="6"/>
      <c r="I73" s="7"/>
      <c r="J73" s="8"/>
      <c r="K73" s="8"/>
      <c r="L73" s="9"/>
      <c r="M73" s="10"/>
    </row>
    <row r="74" spans="1:13" s="19" customFormat="1" ht="60" customHeight="1" x14ac:dyDescent="0.2">
      <c r="A74" s="2"/>
      <c r="B74" s="1"/>
      <c r="C74" s="28"/>
      <c r="D74" s="2"/>
      <c r="E74" s="4"/>
      <c r="F74" s="5"/>
      <c r="G74" s="6"/>
      <c r="H74" s="6"/>
      <c r="I74" s="7"/>
      <c r="J74" s="8"/>
      <c r="K74" s="8"/>
      <c r="L74" s="9"/>
      <c r="M74" s="10"/>
    </row>
    <row r="75" spans="1:13" s="19" customFormat="1" ht="60" customHeight="1" x14ac:dyDescent="0.2">
      <c r="A75" s="2"/>
      <c r="B75" s="1"/>
      <c r="C75" s="28"/>
      <c r="D75" s="2"/>
      <c r="E75" s="4"/>
      <c r="F75" s="5"/>
      <c r="G75" s="6"/>
      <c r="H75" s="6"/>
      <c r="I75" s="7"/>
      <c r="J75" s="8"/>
      <c r="K75" s="8"/>
      <c r="L75" s="9"/>
      <c r="M75" s="10"/>
    </row>
    <row r="76" spans="1:13" s="19" customFormat="1" ht="60" customHeight="1" x14ac:dyDescent="0.2">
      <c r="A76" s="2"/>
      <c r="B76" s="1"/>
      <c r="C76" s="28"/>
      <c r="D76" s="2"/>
      <c r="E76" s="4"/>
      <c r="F76" s="5"/>
      <c r="G76" s="6"/>
      <c r="H76" s="6"/>
      <c r="I76" s="7"/>
      <c r="J76" s="8"/>
      <c r="K76" s="8"/>
      <c r="L76" s="9"/>
      <c r="M76" s="10"/>
    </row>
    <row r="77" spans="1:13" s="19" customFormat="1" ht="60" customHeight="1" x14ac:dyDescent="0.2">
      <c r="A77" s="2"/>
      <c r="B77" s="1"/>
      <c r="C77" s="28"/>
      <c r="D77" s="2"/>
      <c r="E77" s="4"/>
      <c r="F77" s="5"/>
      <c r="G77" s="6"/>
      <c r="H77" s="6"/>
      <c r="I77" s="7"/>
      <c r="J77" s="8"/>
      <c r="K77" s="8"/>
      <c r="L77" s="9"/>
      <c r="M77" s="10"/>
    </row>
    <row r="78" spans="1:13" s="19" customFormat="1" ht="60" customHeight="1" x14ac:dyDescent="0.2">
      <c r="A78" s="2"/>
      <c r="B78" s="1"/>
      <c r="C78" s="28"/>
      <c r="D78" s="2"/>
      <c r="E78" s="4"/>
      <c r="F78" s="5"/>
      <c r="G78" s="6"/>
      <c r="H78" s="6"/>
      <c r="I78" s="7"/>
      <c r="J78" s="8"/>
      <c r="K78" s="8"/>
      <c r="L78" s="9"/>
      <c r="M78" s="10"/>
    </row>
    <row r="79" spans="1:13" s="19" customFormat="1" ht="60" customHeight="1" x14ac:dyDescent="0.2">
      <c r="A79" s="2"/>
      <c r="B79" s="1"/>
      <c r="C79" s="28"/>
      <c r="D79" s="2"/>
      <c r="E79" s="4"/>
      <c r="F79" s="5"/>
      <c r="G79" s="6"/>
      <c r="H79" s="6"/>
      <c r="I79" s="7"/>
      <c r="J79" s="8"/>
      <c r="K79" s="8"/>
      <c r="L79" s="9"/>
      <c r="M79" s="10"/>
    </row>
    <row r="80" spans="1:13" s="19" customFormat="1" ht="60" customHeight="1" x14ac:dyDescent="0.2">
      <c r="A80" s="2"/>
      <c r="B80" s="1"/>
      <c r="C80" s="28"/>
      <c r="D80" s="2"/>
      <c r="E80" s="4"/>
      <c r="F80" s="5"/>
      <c r="G80" s="6"/>
      <c r="H80" s="6"/>
      <c r="I80" s="7"/>
      <c r="J80" s="8"/>
      <c r="K80" s="8"/>
      <c r="L80" s="9"/>
      <c r="M80" s="10"/>
    </row>
    <row r="81" spans="1:13" s="19" customFormat="1" ht="60" customHeight="1" x14ac:dyDescent="0.2">
      <c r="A81" s="2"/>
      <c r="B81" s="1"/>
      <c r="C81" s="28"/>
      <c r="D81" s="2"/>
      <c r="E81" s="4"/>
      <c r="F81" s="5"/>
      <c r="G81" s="6"/>
      <c r="H81" s="6"/>
      <c r="I81" s="7"/>
      <c r="J81" s="8"/>
      <c r="K81" s="8"/>
      <c r="L81" s="9"/>
      <c r="M81" s="10"/>
    </row>
    <row r="82" spans="1:13" s="19" customFormat="1" ht="60" customHeight="1" x14ac:dyDescent="0.2">
      <c r="A82" s="2"/>
      <c r="B82" s="1"/>
      <c r="C82" s="28"/>
      <c r="D82" s="2"/>
      <c r="E82" s="4"/>
      <c r="F82" s="5"/>
      <c r="G82" s="6"/>
      <c r="H82" s="6"/>
      <c r="I82" s="7"/>
      <c r="J82" s="8"/>
      <c r="K82" s="8"/>
      <c r="L82" s="9"/>
      <c r="M82" s="10"/>
    </row>
    <row r="83" spans="1:13" s="19" customFormat="1" ht="60" customHeight="1" x14ac:dyDescent="0.2">
      <c r="A83" s="2"/>
      <c r="B83" s="1"/>
      <c r="C83" s="28"/>
      <c r="D83" s="2"/>
      <c r="E83" s="4"/>
      <c r="F83" s="5"/>
      <c r="G83" s="6"/>
      <c r="H83" s="6"/>
      <c r="I83" s="7"/>
      <c r="J83" s="8"/>
      <c r="K83" s="8"/>
      <c r="L83" s="9"/>
      <c r="M83" s="10"/>
    </row>
    <row r="84" spans="1:13" s="19" customFormat="1" ht="60" customHeight="1" x14ac:dyDescent="0.2">
      <c r="A84" s="2"/>
      <c r="B84" s="1"/>
      <c r="C84" s="28"/>
      <c r="D84" s="2"/>
      <c r="E84" s="4"/>
      <c r="F84" s="5"/>
      <c r="G84" s="6"/>
      <c r="H84" s="6"/>
      <c r="I84" s="7"/>
      <c r="J84" s="8"/>
      <c r="K84" s="8"/>
      <c r="L84" s="9"/>
      <c r="M84" s="10"/>
    </row>
    <row r="85" spans="1:13" s="19" customFormat="1" ht="60" customHeight="1" x14ac:dyDescent="0.2">
      <c r="A85" s="2"/>
      <c r="B85" s="1"/>
      <c r="C85" s="28"/>
      <c r="D85" s="2"/>
      <c r="E85" s="4"/>
      <c r="F85" s="5"/>
      <c r="G85" s="6"/>
      <c r="H85" s="6"/>
      <c r="I85" s="7"/>
      <c r="J85" s="8"/>
      <c r="K85" s="8"/>
      <c r="L85" s="9"/>
      <c r="M85" s="10"/>
    </row>
    <row r="86" spans="1:13" ht="60" customHeight="1" x14ac:dyDescent="0.2">
      <c r="A86" s="2"/>
      <c r="B86" s="1"/>
      <c r="C86" s="28"/>
      <c r="D86" s="2"/>
      <c r="E86" s="4"/>
      <c r="F86" s="5"/>
      <c r="G86" s="6"/>
      <c r="H86" s="6"/>
      <c r="I86" s="7"/>
      <c r="J86" s="8"/>
      <c r="K86" s="8"/>
      <c r="L86" s="9"/>
      <c r="M86" s="10"/>
    </row>
    <row r="87" spans="1:13" ht="60" customHeight="1" x14ac:dyDescent="0.2">
      <c r="A87" s="2"/>
      <c r="B87" s="1"/>
      <c r="C87" s="28"/>
      <c r="D87" s="2"/>
      <c r="E87" s="4"/>
      <c r="F87" s="5"/>
      <c r="G87" s="6"/>
      <c r="H87" s="6"/>
      <c r="I87" s="7"/>
      <c r="J87" s="8"/>
      <c r="K87" s="8"/>
      <c r="L87" s="9"/>
      <c r="M87" s="10"/>
    </row>
    <row r="88" spans="1:13" ht="60" customHeight="1" x14ac:dyDescent="0.2">
      <c r="A88" s="2"/>
      <c r="B88" s="1"/>
      <c r="C88" s="28"/>
      <c r="D88" s="2"/>
      <c r="E88" s="4"/>
      <c r="F88" s="5"/>
      <c r="G88" s="6"/>
      <c r="H88" s="6"/>
      <c r="I88" s="7"/>
      <c r="J88" s="8"/>
      <c r="K88" s="8"/>
      <c r="L88" s="9"/>
      <c r="M88" s="10"/>
    </row>
    <row r="89" spans="1:13" ht="60" customHeight="1" x14ac:dyDescent="0.2">
      <c r="A89" s="2"/>
      <c r="B89" s="1"/>
      <c r="C89" s="28"/>
      <c r="D89" s="2"/>
      <c r="E89" s="4"/>
      <c r="F89" s="5"/>
      <c r="G89" s="6"/>
      <c r="H89" s="6"/>
      <c r="I89" s="7"/>
      <c r="J89" s="8"/>
      <c r="K89" s="8"/>
      <c r="L89" s="9"/>
      <c r="M89" s="10"/>
    </row>
    <row r="90" spans="1:13" ht="60" customHeight="1" x14ac:dyDescent="0.2">
      <c r="A90" s="2"/>
      <c r="B90" s="1"/>
      <c r="C90" s="28"/>
      <c r="D90" s="2"/>
      <c r="E90" s="4"/>
      <c r="F90" s="5"/>
      <c r="G90" s="6"/>
      <c r="H90" s="6"/>
      <c r="I90" s="7"/>
      <c r="J90" s="8"/>
      <c r="K90" s="8"/>
      <c r="L90" s="9"/>
      <c r="M90" s="10"/>
    </row>
    <row r="91" spans="1:13" ht="60" customHeight="1" x14ac:dyDescent="0.2">
      <c r="A91" s="2"/>
      <c r="B91" s="1"/>
      <c r="C91" s="28"/>
      <c r="D91" s="2"/>
      <c r="E91" s="4"/>
      <c r="F91" s="5"/>
      <c r="G91" s="6"/>
      <c r="H91" s="6"/>
      <c r="I91" s="7"/>
      <c r="J91" s="8"/>
      <c r="K91" s="8"/>
      <c r="L91" s="9"/>
      <c r="M91" s="10"/>
    </row>
    <row r="92" spans="1:13" ht="60" customHeight="1" x14ac:dyDescent="0.2">
      <c r="A92" s="2"/>
      <c r="B92" s="1"/>
      <c r="C92" s="28"/>
      <c r="D92" s="2"/>
      <c r="E92" s="4"/>
      <c r="F92" s="5"/>
      <c r="G92" s="6"/>
      <c r="H92" s="6"/>
      <c r="I92" s="7"/>
      <c r="J92" s="8"/>
      <c r="K92" s="8"/>
      <c r="L92" s="9"/>
      <c r="M92" s="10"/>
    </row>
    <row r="93" spans="1:13" ht="60" customHeight="1" x14ac:dyDescent="0.2">
      <c r="A93" s="2"/>
      <c r="B93" s="1"/>
      <c r="C93" s="28"/>
      <c r="D93" s="2"/>
      <c r="E93" s="4"/>
      <c r="F93" s="5"/>
      <c r="G93" s="6"/>
      <c r="H93" s="6"/>
      <c r="I93" s="7"/>
      <c r="J93" s="8"/>
      <c r="K93" s="8"/>
      <c r="L93" s="9"/>
      <c r="M93" s="10"/>
    </row>
    <row r="94" spans="1:13" ht="60" customHeight="1" x14ac:dyDescent="0.2">
      <c r="A94" s="2"/>
      <c r="B94" s="1"/>
      <c r="C94" s="28"/>
      <c r="D94" s="2"/>
      <c r="E94" s="4"/>
      <c r="F94" s="5"/>
      <c r="G94" s="6"/>
      <c r="H94" s="6"/>
      <c r="I94" s="7"/>
      <c r="J94" s="8"/>
      <c r="K94" s="8"/>
      <c r="L94" s="9"/>
      <c r="M94" s="10"/>
    </row>
    <row r="95" spans="1:13" ht="60" customHeight="1" x14ac:dyDescent="0.2">
      <c r="A95" s="2"/>
      <c r="B95" s="1"/>
      <c r="C95" s="28"/>
      <c r="D95" s="2"/>
      <c r="E95" s="4"/>
      <c r="F95" s="5"/>
      <c r="G95" s="6"/>
      <c r="H95" s="6"/>
      <c r="I95" s="7"/>
      <c r="J95" s="8"/>
      <c r="K95" s="8"/>
      <c r="L95" s="9"/>
      <c r="M95" s="10"/>
    </row>
    <row r="96" spans="1:13" ht="60" customHeight="1" x14ac:dyDescent="0.2">
      <c r="A96" s="2"/>
      <c r="B96" s="1"/>
      <c r="C96" s="28"/>
      <c r="D96" s="2"/>
      <c r="E96" s="4"/>
      <c r="F96" s="5"/>
      <c r="G96" s="6"/>
      <c r="H96" s="6"/>
      <c r="I96" s="7"/>
      <c r="J96" s="8"/>
      <c r="K96" s="8"/>
      <c r="L96" s="9"/>
      <c r="M96" s="10"/>
    </row>
    <row r="97" spans="1:13" ht="60" customHeight="1" x14ac:dyDescent="0.2">
      <c r="A97" s="2"/>
      <c r="B97" s="1"/>
      <c r="C97" s="28"/>
      <c r="D97" s="2"/>
      <c r="E97" s="4"/>
      <c r="F97" s="5"/>
      <c r="G97" s="6"/>
      <c r="H97" s="6"/>
      <c r="I97" s="7"/>
      <c r="J97" s="8"/>
      <c r="K97" s="8"/>
      <c r="L97" s="9"/>
      <c r="M97" s="10"/>
    </row>
    <row r="98" spans="1:13" ht="60" customHeight="1" x14ac:dyDescent="0.2">
      <c r="A98" s="2"/>
      <c r="B98" s="1"/>
      <c r="C98" s="28"/>
      <c r="D98" s="2"/>
      <c r="E98" s="4"/>
      <c r="F98" s="5"/>
      <c r="G98" s="6"/>
      <c r="H98" s="6"/>
      <c r="I98" s="7"/>
      <c r="J98" s="8"/>
      <c r="K98" s="8"/>
      <c r="L98" s="9"/>
      <c r="M98" s="10"/>
    </row>
    <row r="99" spans="1:13" ht="60" customHeight="1" x14ac:dyDescent="0.2">
      <c r="A99" s="2"/>
      <c r="B99" s="1"/>
      <c r="C99" s="28"/>
      <c r="D99" s="2"/>
      <c r="E99" s="4"/>
      <c r="F99" s="5"/>
      <c r="G99" s="6"/>
      <c r="H99" s="6"/>
      <c r="I99" s="7"/>
      <c r="J99" s="8"/>
      <c r="K99" s="8"/>
      <c r="L99" s="9"/>
      <c r="M99" s="10"/>
    </row>
    <row r="100" spans="1:13" ht="60" customHeight="1" x14ac:dyDescent="0.2">
      <c r="A100" s="2"/>
      <c r="B100" s="1"/>
      <c r="C100" s="28"/>
      <c r="D100" s="2"/>
      <c r="E100" s="4"/>
      <c r="F100" s="5"/>
      <c r="G100" s="6"/>
      <c r="H100" s="6"/>
      <c r="I100" s="7"/>
      <c r="J100" s="8"/>
      <c r="K100" s="8"/>
      <c r="L100" s="9"/>
      <c r="M100" s="10"/>
    </row>
    <row r="101" spans="1:13" ht="60" customHeight="1" x14ac:dyDescent="0.2">
      <c r="A101" s="2"/>
      <c r="B101" s="1"/>
      <c r="C101" s="28"/>
      <c r="D101" s="2"/>
      <c r="E101" s="4"/>
      <c r="F101" s="5"/>
      <c r="G101" s="6"/>
      <c r="H101" s="6"/>
      <c r="I101" s="7"/>
      <c r="J101" s="8"/>
      <c r="K101" s="8"/>
      <c r="L101" s="9"/>
      <c r="M101" s="10"/>
    </row>
    <row r="102" spans="1:13" ht="60" customHeight="1" x14ac:dyDescent="0.2">
      <c r="A102" s="2"/>
      <c r="B102" s="1"/>
      <c r="C102" s="28"/>
      <c r="D102" s="2"/>
      <c r="E102" s="4"/>
      <c r="F102" s="5"/>
      <c r="G102" s="6"/>
      <c r="H102" s="6"/>
      <c r="I102" s="7"/>
      <c r="J102" s="8"/>
      <c r="K102" s="8"/>
      <c r="L102" s="9"/>
      <c r="M102" s="10"/>
    </row>
    <row r="103" spans="1:13" ht="60" customHeight="1" x14ac:dyDescent="0.2">
      <c r="A103" s="2"/>
      <c r="B103" s="1"/>
      <c r="C103" s="28"/>
      <c r="D103" s="2"/>
      <c r="E103" s="4"/>
      <c r="F103" s="5"/>
      <c r="G103" s="6"/>
      <c r="H103" s="6"/>
      <c r="I103" s="7"/>
      <c r="J103" s="8"/>
      <c r="K103" s="8"/>
      <c r="L103" s="9"/>
      <c r="M103" s="10"/>
    </row>
    <row r="104" spans="1:13" ht="60" customHeight="1" x14ac:dyDescent="0.2">
      <c r="A104" s="2"/>
      <c r="B104" s="1"/>
      <c r="C104" s="28"/>
      <c r="D104" s="2"/>
      <c r="E104" s="4"/>
      <c r="F104" s="5"/>
      <c r="G104" s="6"/>
      <c r="H104" s="6"/>
      <c r="I104" s="7"/>
      <c r="J104" s="8"/>
      <c r="K104" s="8"/>
      <c r="L104" s="9"/>
      <c r="M104" s="10"/>
    </row>
    <row r="105" spans="1:13" ht="60" customHeight="1" x14ac:dyDescent="0.2">
      <c r="A105" s="2"/>
      <c r="B105" s="1"/>
      <c r="C105" s="28"/>
      <c r="D105" s="2"/>
      <c r="E105" s="4"/>
      <c r="F105" s="5"/>
      <c r="G105" s="6"/>
      <c r="H105" s="6"/>
      <c r="I105" s="7"/>
      <c r="J105" s="8"/>
      <c r="K105" s="8"/>
      <c r="L105" s="9"/>
      <c r="M105"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Zeros="0" view="pageBreakPreview" topLeftCell="B1" zoomScale="80" zoomScaleNormal="100" zoomScaleSheetLayoutView="80" workbookViewId="0">
      <selection activeCell="E151" sqref="E151"/>
    </sheetView>
  </sheetViews>
  <sheetFormatPr defaultColWidth="9" defaultRowHeight="10.8" x14ac:dyDescent="0.2"/>
  <cols>
    <col min="1" max="1" width="9" style="12"/>
    <col min="2" max="2" width="30.6640625" style="11" customWidth="1"/>
    <col min="3" max="3" width="20.6640625" style="12" customWidth="1"/>
    <col min="4" max="4" width="13.109375" style="12" customWidth="1"/>
    <col min="5" max="5" width="20.6640625" style="11" customWidth="1"/>
    <col min="6" max="6" width="14.77734375" style="11" customWidth="1"/>
    <col min="7" max="7" width="18.77734375" style="13" customWidth="1"/>
    <col min="8" max="8" width="13.6640625" style="14" customWidth="1"/>
    <col min="9" max="9" width="13.6640625" style="12" customWidth="1"/>
    <col min="10" max="10" width="7.6640625" style="11" customWidth="1"/>
    <col min="11" max="11" width="7.21875" style="11" customWidth="1"/>
    <col min="12" max="14" width="8.109375" style="11" customWidth="1"/>
    <col min="15" max="15" width="12.21875" style="11" customWidth="1"/>
    <col min="16" max="16384" width="9" style="11"/>
  </cols>
  <sheetData>
    <row r="1" spans="1:15" ht="27.75" customHeight="1" x14ac:dyDescent="0.2">
      <c r="A1" s="43"/>
      <c r="B1" s="46" t="s">
        <v>20</v>
      </c>
      <c r="C1" s="47"/>
      <c r="D1" s="47"/>
      <c r="E1" s="47"/>
      <c r="F1" s="47"/>
      <c r="G1" s="48"/>
      <c r="H1" s="47"/>
      <c r="I1" s="47"/>
      <c r="J1" s="47"/>
      <c r="K1" s="47"/>
      <c r="L1" s="47"/>
      <c r="M1" s="47"/>
      <c r="N1" s="47"/>
      <c r="O1" s="47"/>
    </row>
    <row r="2" spans="1:15" x14ac:dyDescent="0.2">
      <c r="A2" s="44"/>
    </row>
    <row r="3" spans="1:15" x14ac:dyDescent="0.15">
      <c r="A3" s="44"/>
      <c r="B3" s="15"/>
      <c r="O3" s="16"/>
    </row>
    <row r="4" spans="1:15" ht="21.9" customHeight="1" x14ac:dyDescent="0.2">
      <c r="A4" s="44"/>
      <c r="B4" s="39" t="s">
        <v>16</v>
      </c>
      <c r="C4" s="39" t="s">
        <v>2</v>
      </c>
      <c r="D4" s="39" t="s">
        <v>3</v>
      </c>
      <c r="E4" s="39" t="s">
        <v>4</v>
      </c>
      <c r="F4" s="34" t="s">
        <v>5</v>
      </c>
      <c r="G4" s="49" t="s">
        <v>6</v>
      </c>
      <c r="H4" s="40" t="s">
        <v>7</v>
      </c>
      <c r="I4" s="39" t="s">
        <v>8</v>
      </c>
      <c r="J4" s="39" t="s">
        <v>9</v>
      </c>
      <c r="K4" s="41" t="s">
        <v>10</v>
      </c>
      <c r="L4" s="42" t="s">
        <v>11</v>
      </c>
      <c r="M4" s="42"/>
      <c r="N4" s="42"/>
      <c r="O4" s="17"/>
    </row>
    <row r="5" spans="1:15" s="19" customFormat="1" ht="36" customHeight="1" x14ac:dyDescent="0.2">
      <c r="A5" s="45"/>
      <c r="B5" s="39"/>
      <c r="C5" s="39"/>
      <c r="D5" s="39"/>
      <c r="E5" s="39"/>
      <c r="F5" s="35"/>
      <c r="G5" s="49"/>
      <c r="H5" s="40"/>
      <c r="I5" s="39"/>
      <c r="J5" s="39"/>
      <c r="K5" s="41"/>
      <c r="L5" s="18" t="s">
        <v>12</v>
      </c>
      <c r="M5" s="18" t="s">
        <v>13</v>
      </c>
      <c r="N5" s="18" t="s">
        <v>0</v>
      </c>
      <c r="O5" s="18" t="s">
        <v>14</v>
      </c>
    </row>
    <row r="6" spans="1:15" s="19" customFormat="1" ht="138.75" customHeight="1" x14ac:dyDescent="0.2">
      <c r="A6" s="20" t="e">
        <f>IF(MAX(#REF!)&gt;=ROW()-5,ROW()-5,"")</f>
        <v>#REF!</v>
      </c>
      <c r="B6" s="2" t="s">
        <v>23</v>
      </c>
      <c r="C6" s="1" t="s">
        <v>333</v>
      </c>
      <c r="D6" s="3">
        <v>44287</v>
      </c>
      <c r="E6" s="2" t="s">
        <v>334</v>
      </c>
      <c r="F6" s="4">
        <v>6010801020727</v>
      </c>
      <c r="G6" s="21" t="s">
        <v>198</v>
      </c>
      <c r="H6" s="6" t="s">
        <v>335</v>
      </c>
      <c r="I6" s="6" t="s">
        <v>24</v>
      </c>
      <c r="J6" s="8" t="s">
        <v>336</v>
      </c>
      <c r="K6" s="22"/>
      <c r="L6" s="8" t="s">
        <v>1</v>
      </c>
      <c r="M6" s="8">
        <v>0</v>
      </c>
      <c r="N6" s="8" t="s">
        <v>1</v>
      </c>
      <c r="O6" s="10" t="s">
        <v>337</v>
      </c>
    </row>
    <row r="7" spans="1:15" s="19" customFormat="1" ht="135" customHeight="1" x14ac:dyDescent="0.2">
      <c r="A7" s="20" t="e">
        <f>IF(MAX(#REF!)&gt;=ROW()-5,ROW()-5,"")</f>
        <v>#REF!</v>
      </c>
      <c r="B7" s="2" t="s">
        <v>25</v>
      </c>
      <c r="C7" s="1" t="s">
        <v>89</v>
      </c>
      <c r="D7" s="3">
        <v>44287</v>
      </c>
      <c r="E7" s="2" t="s">
        <v>26</v>
      </c>
      <c r="F7" s="4">
        <v>5010801020752</v>
      </c>
      <c r="G7" s="21" t="s">
        <v>199</v>
      </c>
      <c r="H7" s="6" t="s">
        <v>338</v>
      </c>
      <c r="I7" s="6" t="s">
        <v>339</v>
      </c>
      <c r="J7" s="8" t="s">
        <v>336</v>
      </c>
      <c r="K7" s="22"/>
      <c r="L7" s="8" t="s">
        <v>1</v>
      </c>
      <c r="M7" s="8">
        <v>0</v>
      </c>
      <c r="N7" s="8" t="s">
        <v>1</v>
      </c>
      <c r="O7" s="10" t="s">
        <v>340</v>
      </c>
    </row>
    <row r="8" spans="1:15" s="19" customFormat="1" ht="105" customHeight="1" x14ac:dyDescent="0.2">
      <c r="A8" s="20" t="e">
        <f>IF(MAX(#REF!)&gt;=ROW()-5,ROW()-5,"")</f>
        <v>#REF!</v>
      </c>
      <c r="B8" s="2" t="s">
        <v>27</v>
      </c>
      <c r="C8" s="1" t="s">
        <v>89</v>
      </c>
      <c r="D8" s="3">
        <v>44287</v>
      </c>
      <c r="E8" s="2" t="s">
        <v>28</v>
      </c>
      <c r="F8" s="4">
        <v>7010801014496</v>
      </c>
      <c r="G8" s="21" t="s">
        <v>199</v>
      </c>
      <c r="H8" s="6" t="s">
        <v>341</v>
      </c>
      <c r="I8" s="6" t="s">
        <v>342</v>
      </c>
      <c r="J8" s="8" t="s">
        <v>336</v>
      </c>
      <c r="K8" s="22"/>
      <c r="L8" s="8" t="s">
        <v>1</v>
      </c>
      <c r="M8" s="8">
        <v>0</v>
      </c>
      <c r="N8" s="8" t="s">
        <v>1</v>
      </c>
      <c r="O8" s="10" t="s">
        <v>343</v>
      </c>
    </row>
    <row r="9" spans="1:15" s="19" customFormat="1" ht="108" x14ac:dyDescent="0.2">
      <c r="A9" s="20" t="e">
        <f>IF(MAX(#REF!)&gt;=ROW()-5,ROW()-5,"")</f>
        <v>#REF!</v>
      </c>
      <c r="B9" s="2" t="s">
        <v>29</v>
      </c>
      <c r="C9" s="1" t="s">
        <v>333</v>
      </c>
      <c r="D9" s="3">
        <v>44287</v>
      </c>
      <c r="E9" s="2" t="s">
        <v>30</v>
      </c>
      <c r="F9" s="4">
        <v>8010801003218</v>
      </c>
      <c r="G9" s="21" t="s">
        <v>200</v>
      </c>
      <c r="H9" s="6" t="s">
        <v>344</v>
      </c>
      <c r="I9" s="6" t="s">
        <v>345</v>
      </c>
      <c r="J9" s="8" t="s">
        <v>336</v>
      </c>
      <c r="K9" s="22"/>
      <c r="L9" s="8" t="s">
        <v>1</v>
      </c>
      <c r="M9" s="8">
        <v>0</v>
      </c>
      <c r="N9" s="8" t="s">
        <v>1</v>
      </c>
      <c r="O9" s="10" t="s">
        <v>346</v>
      </c>
    </row>
    <row r="10" spans="1:15" s="19" customFormat="1" ht="216" x14ac:dyDescent="0.2">
      <c r="A10" s="20" t="e">
        <f>IF(MAX(#REF!)&gt;=ROW()-5,ROW()-5,"")</f>
        <v>#REF!</v>
      </c>
      <c r="B10" s="2" t="s">
        <v>347</v>
      </c>
      <c r="C10" s="1" t="s">
        <v>43</v>
      </c>
      <c r="D10" s="3">
        <v>44287</v>
      </c>
      <c r="E10" s="2" t="s">
        <v>348</v>
      </c>
      <c r="F10" s="4">
        <v>3020001081423</v>
      </c>
      <c r="G10" s="21" t="s">
        <v>201</v>
      </c>
      <c r="H10" s="6">
        <v>4486470912</v>
      </c>
      <c r="I10" s="6">
        <v>4486470912</v>
      </c>
      <c r="J10" s="8">
        <v>1</v>
      </c>
      <c r="K10" s="22"/>
      <c r="L10" s="8" t="s">
        <v>1</v>
      </c>
      <c r="M10" s="8">
        <v>0</v>
      </c>
      <c r="N10" s="8" t="s">
        <v>1</v>
      </c>
      <c r="O10" s="10">
        <v>0</v>
      </c>
    </row>
    <row r="11" spans="1:15" s="19" customFormat="1" ht="75.599999999999994" x14ac:dyDescent="0.2">
      <c r="A11" s="20" t="e">
        <f>IF(MAX(#REF!)&gt;=ROW()-5,ROW()-5,"")</f>
        <v>#REF!</v>
      </c>
      <c r="B11" s="2" t="s">
        <v>31</v>
      </c>
      <c r="C11" s="1" t="s">
        <v>349</v>
      </c>
      <c r="D11" s="3">
        <v>44287</v>
      </c>
      <c r="E11" s="2" t="s">
        <v>32</v>
      </c>
      <c r="F11" s="4">
        <v>7010601023838</v>
      </c>
      <c r="G11" s="21" t="s">
        <v>202</v>
      </c>
      <c r="H11" s="6" t="s">
        <v>350</v>
      </c>
      <c r="I11" s="6" t="s">
        <v>351</v>
      </c>
      <c r="J11" s="8" t="s">
        <v>336</v>
      </c>
      <c r="K11" s="22"/>
      <c r="L11" s="8" t="s">
        <v>1</v>
      </c>
      <c r="M11" s="8">
        <v>0</v>
      </c>
      <c r="N11" s="8" t="s">
        <v>1</v>
      </c>
      <c r="O11" s="10" t="s">
        <v>352</v>
      </c>
    </row>
    <row r="12" spans="1:15" s="19" customFormat="1" ht="97.2" x14ac:dyDescent="0.2">
      <c r="A12" s="20" t="e">
        <f>IF(MAX(#REF!)&gt;=ROW()-5,ROW()-5,"")</f>
        <v>#REF!</v>
      </c>
      <c r="B12" s="2" t="s">
        <v>33</v>
      </c>
      <c r="C12" s="1" t="s">
        <v>89</v>
      </c>
      <c r="D12" s="3">
        <v>44287</v>
      </c>
      <c r="E12" s="2" t="s">
        <v>353</v>
      </c>
      <c r="F12" s="4">
        <v>1110001003717</v>
      </c>
      <c r="G12" s="21" t="s">
        <v>203</v>
      </c>
      <c r="H12" s="6" t="s">
        <v>354</v>
      </c>
      <c r="I12" s="6" t="s">
        <v>355</v>
      </c>
      <c r="J12" s="8" t="s">
        <v>336</v>
      </c>
      <c r="K12" s="22"/>
      <c r="L12" s="8" t="s">
        <v>1</v>
      </c>
      <c r="M12" s="8">
        <v>0</v>
      </c>
      <c r="N12" s="8" t="s">
        <v>1</v>
      </c>
      <c r="O12" s="10" t="s">
        <v>356</v>
      </c>
    </row>
    <row r="13" spans="1:15" s="19" customFormat="1" ht="89.25" customHeight="1" x14ac:dyDescent="0.2">
      <c r="A13" s="20" t="e">
        <f>IF(MAX(#REF!)&gt;=ROW()-5,ROW()-5,"")</f>
        <v>#REF!</v>
      </c>
      <c r="B13" s="2" t="s">
        <v>35</v>
      </c>
      <c r="C13" s="1" t="s">
        <v>43</v>
      </c>
      <c r="D13" s="3">
        <v>44287</v>
      </c>
      <c r="E13" s="2" t="s">
        <v>36</v>
      </c>
      <c r="F13" s="4">
        <v>6010405003434</v>
      </c>
      <c r="G13" s="21" t="s">
        <v>204</v>
      </c>
      <c r="H13" s="6">
        <v>5554626</v>
      </c>
      <c r="I13" s="6" t="s">
        <v>37</v>
      </c>
      <c r="J13" s="8">
        <v>1</v>
      </c>
      <c r="K13" s="22"/>
      <c r="L13" s="8" t="s">
        <v>1</v>
      </c>
      <c r="M13" s="8">
        <v>0</v>
      </c>
      <c r="N13" s="8" t="s">
        <v>1</v>
      </c>
      <c r="O13" s="10" t="s">
        <v>357</v>
      </c>
    </row>
    <row r="14" spans="1:15" s="19" customFormat="1" ht="120.75" customHeight="1" x14ac:dyDescent="0.2">
      <c r="A14" s="20" t="e">
        <f>IF(MAX(#REF!)&gt;=ROW()-5,ROW()-5,"")</f>
        <v>#REF!</v>
      </c>
      <c r="B14" s="2" t="s">
        <v>45</v>
      </c>
      <c r="C14" s="1" t="s">
        <v>43</v>
      </c>
      <c r="D14" s="3">
        <v>44287</v>
      </c>
      <c r="E14" s="2" t="s">
        <v>46</v>
      </c>
      <c r="F14" s="4">
        <v>6010001028100</v>
      </c>
      <c r="G14" s="21" t="s">
        <v>205</v>
      </c>
      <c r="H14" s="6">
        <v>4075188</v>
      </c>
      <c r="I14" s="6" t="s">
        <v>48</v>
      </c>
      <c r="J14" s="8">
        <v>1</v>
      </c>
      <c r="K14" s="22"/>
      <c r="L14" s="8" t="s">
        <v>1</v>
      </c>
      <c r="M14" s="8">
        <v>0</v>
      </c>
      <c r="N14" s="8" t="s">
        <v>1</v>
      </c>
      <c r="O14" s="10" t="s">
        <v>358</v>
      </c>
    </row>
    <row r="15" spans="1:15" s="19" customFormat="1" ht="120.75" customHeight="1" x14ac:dyDescent="0.2">
      <c r="A15" s="20" t="e">
        <f>IF(MAX(#REF!)&gt;=ROW()-5,ROW()-5,"")</f>
        <v>#REF!</v>
      </c>
      <c r="B15" s="2" t="s">
        <v>45</v>
      </c>
      <c r="C15" s="1" t="s">
        <v>43</v>
      </c>
      <c r="D15" s="3">
        <v>44287</v>
      </c>
      <c r="E15" s="2" t="s">
        <v>47</v>
      </c>
      <c r="F15" s="4">
        <v>9040002061664</v>
      </c>
      <c r="G15" s="21" t="s">
        <v>205</v>
      </c>
      <c r="H15" s="6">
        <v>4075188</v>
      </c>
      <c r="I15" s="6" t="s">
        <v>48</v>
      </c>
      <c r="J15" s="8">
        <v>1</v>
      </c>
      <c r="K15" s="22"/>
      <c r="L15" s="8" t="s">
        <v>1</v>
      </c>
      <c r="M15" s="8">
        <v>0</v>
      </c>
      <c r="N15" s="8" t="s">
        <v>1</v>
      </c>
      <c r="O15" s="10" t="s">
        <v>358</v>
      </c>
    </row>
    <row r="16" spans="1:15" s="19" customFormat="1" ht="75.599999999999994" x14ac:dyDescent="0.2">
      <c r="A16" s="20" t="e">
        <f>IF(MAX(#REF!)&gt;=ROW()-5,ROW()-5,"")</f>
        <v>#REF!</v>
      </c>
      <c r="B16" s="2" t="s">
        <v>45</v>
      </c>
      <c r="C16" s="1" t="s">
        <v>43</v>
      </c>
      <c r="D16" s="3">
        <v>44287</v>
      </c>
      <c r="E16" s="2" t="s">
        <v>49</v>
      </c>
      <c r="F16" s="4">
        <v>4040001023034</v>
      </c>
      <c r="G16" s="21" t="s">
        <v>205</v>
      </c>
      <c r="H16" s="6">
        <v>4075188</v>
      </c>
      <c r="I16" s="6" t="s">
        <v>48</v>
      </c>
      <c r="J16" s="8">
        <v>1</v>
      </c>
      <c r="K16" s="22"/>
      <c r="L16" s="8" t="s">
        <v>1</v>
      </c>
      <c r="M16" s="8">
        <v>0</v>
      </c>
      <c r="N16" s="8" t="s">
        <v>1</v>
      </c>
      <c r="O16" s="10" t="s">
        <v>358</v>
      </c>
    </row>
    <row r="17" spans="1:15" s="19" customFormat="1" ht="60" customHeight="1" x14ac:dyDescent="0.2">
      <c r="A17" s="20" t="e">
        <f>IF(MAX(#REF!)&gt;=ROW()-5,ROW()-5,"")</f>
        <v>#REF!</v>
      </c>
      <c r="B17" s="2" t="s">
        <v>359</v>
      </c>
      <c r="C17" s="1" t="s">
        <v>43</v>
      </c>
      <c r="D17" s="3">
        <v>44287</v>
      </c>
      <c r="E17" s="2" t="s">
        <v>51</v>
      </c>
      <c r="F17" s="4">
        <v>9010001022174</v>
      </c>
      <c r="G17" s="21" t="s">
        <v>206</v>
      </c>
      <c r="H17" s="6">
        <v>2197800</v>
      </c>
      <c r="I17" s="6">
        <v>2197800</v>
      </c>
      <c r="J17" s="8">
        <v>1</v>
      </c>
      <c r="K17" s="22"/>
      <c r="L17" s="8" t="s">
        <v>1</v>
      </c>
      <c r="M17" s="8">
        <v>0</v>
      </c>
      <c r="N17" s="8" t="s">
        <v>1</v>
      </c>
      <c r="O17" s="10">
        <v>0</v>
      </c>
    </row>
    <row r="18" spans="1:15" s="19" customFormat="1" ht="60" customHeight="1" x14ac:dyDescent="0.2">
      <c r="A18" s="20" t="e">
        <f>IF(MAX(#REF!)&gt;=ROW()-5,ROW()-5,"")</f>
        <v>#REF!</v>
      </c>
      <c r="B18" s="2" t="s">
        <v>52</v>
      </c>
      <c r="C18" s="1" t="s">
        <v>43</v>
      </c>
      <c r="D18" s="3">
        <v>44287</v>
      </c>
      <c r="E18" s="2" t="s">
        <v>53</v>
      </c>
      <c r="F18" s="4">
        <v>7010401018377</v>
      </c>
      <c r="G18" s="21" t="s">
        <v>206</v>
      </c>
      <c r="H18" s="6">
        <v>12970100</v>
      </c>
      <c r="I18" s="6" t="s">
        <v>54</v>
      </c>
      <c r="J18" s="8">
        <v>1</v>
      </c>
      <c r="K18" s="22"/>
      <c r="L18" s="8" t="s">
        <v>1</v>
      </c>
      <c r="M18" s="8">
        <v>0</v>
      </c>
      <c r="N18" s="8" t="s">
        <v>1</v>
      </c>
      <c r="O18" s="10" t="s">
        <v>360</v>
      </c>
    </row>
    <row r="19" spans="1:15" s="19" customFormat="1" ht="96.75" customHeight="1" x14ac:dyDescent="0.2">
      <c r="A19" s="20" t="e">
        <f>IF(MAX(#REF!)&gt;=ROW()-5,ROW()-5,"")</f>
        <v>#REF!</v>
      </c>
      <c r="B19" s="2" t="s">
        <v>361</v>
      </c>
      <c r="C19" s="1" t="s">
        <v>43</v>
      </c>
      <c r="D19" s="3">
        <v>44287</v>
      </c>
      <c r="E19" s="2" t="s">
        <v>55</v>
      </c>
      <c r="F19" s="4">
        <v>8011001038442</v>
      </c>
      <c r="G19" s="21" t="s">
        <v>206</v>
      </c>
      <c r="H19" s="6">
        <v>1686284</v>
      </c>
      <c r="I19" s="6">
        <v>1686284</v>
      </c>
      <c r="J19" s="8">
        <v>1</v>
      </c>
      <c r="K19" s="22"/>
      <c r="L19" s="8" t="s">
        <v>1</v>
      </c>
      <c r="M19" s="8">
        <v>0</v>
      </c>
      <c r="N19" s="8" t="s">
        <v>1</v>
      </c>
      <c r="O19" s="10">
        <v>0</v>
      </c>
    </row>
    <row r="20" spans="1:15" s="19" customFormat="1" ht="120.75" customHeight="1" x14ac:dyDescent="0.2">
      <c r="A20" s="20" t="e">
        <f>IF(MAX(#REF!)&gt;=ROW()-5,ROW()-5,"")</f>
        <v>#REF!</v>
      </c>
      <c r="B20" s="2" t="s">
        <v>56</v>
      </c>
      <c r="C20" s="1" t="s">
        <v>43</v>
      </c>
      <c r="D20" s="3">
        <v>44287</v>
      </c>
      <c r="E20" s="2" t="s">
        <v>57</v>
      </c>
      <c r="F20" s="4">
        <v>5010001134287</v>
      </c>
      <c r="G20" s="21" t="s">
        <v>206</v>
      </c>
      <c r="H20" s="6">
        <v>1513303</v>
      </c>
      <c r="I20" s="6" t="s">
        <v>58</v>
      </c>
      <c r="J20" s="8">
        <v>1</v>
      </c>
      <c r="K20" s="22"/>
      <c r="L20" s="8" t="s">
        <v>1</v>
      </c>
      <c r="M20" s="8">
        <v>0</v>
      </c>
      <c r="N20" s="8" t="s">
        <v>1</v>
      </c>
      <c r="O20" s="10" t="s">
        <v>362</v>
      </c>
    </row>
    <row r="21" spans="1:15" s="19" customFormat="1" ht="108" x14ac:dyDescent="0.2">
      <c r="A21" s="20" t="e">
        <f>IF(MAX(#REF!)&gt;=ROW()-5,ROW()-5,"")</f>
        <v>#REF!</v>
      </c>
      <c r="B21" s="2" t="s">
        <v>59</v>
      </c>
      <c r="C21" s="1" t="s">
        <v>43</v>
      </c>
      <c r="D21" s="3">
        <v>44287</v>
      </c>
      <c r="E21" s="2" t="s">
        <v>60</v>
      </c>
      <c r="F21" s="4">
        <v>4010005003407</v>
      </c>
      <c r="G21" s="21" t="s">
        <v>207</v>
      </c>
      <c r="H21" s="6">
        <v>1140460</v>
      </c>
      <c r="I21" s="6" t="s">
        <v>61</v>
      </c>
      <c r="J21" s="8">
        <v>1</v>
      </c>
      <c r="K21" s="22"/>
      <c r="L21" s="8" t="s">
        <v>1</v>
      </c>
      <c r="M21" s="8">
        <v>0</v>
      </c>
      <c r="N21" s="8" t="s">
        <v>1</v>
      </c>
      <c r="O21" s="10" t="s">
        <v>363</v>
      </c>
    </row>
    <row r="22" spans="1:15" s="19" customFormat="1" ht="102" customHeight="1" x14ac:dyDescent="0.2">
      <c r="A22" s="20" t="e">
        <f>IF(MAX(#REF!)&gt;=ROW()-5,ROW()-5,"")</f>
        <v>#REF!</v>
      </c>
      <c r="B22" s="2" t="s">
        <v>62</v>
      </c>
      <c r="C22" s="1" t="s">
        <v>43</v>
      </c>
      <c r="D22" s="3">
        <v>44287</v>
      </c>
      <c r="E22" s="2" t="s">
        <v>63</v>
      </c>
      <c r="F22" s="4">
        <v>2010801012579</v>
      </c>
      <c r="G22" s="21" t="s">
        <v>206</v>
      </c>
      <c r="H22" s="6">
        <v>6478682</v>
      </c>
      <c r="I22" s="6" t="s">
        <v>364</v>
      </c>
      <c r="J22" s="8">
        <v>1</v>
      </c>
      <c r="K22" s="22"/>
      <c r="L22" s="8" t="s">
        <v>1</v>
      </c>
      <c r="M22" s="8">
        <v>0</v>
      </c>
      <c r="N22" s="8" t="s">
        <v>1</v>
      </c>
      <c r="O22" s="10" t="s">
        <v>365</v>
      </c>
    </row>
    <row r="23" spans="1:15" s="19" customFormat="1" ht="120.75" customHeight="1" x14ac:dyDescent="0.2">
      <c r="A23" s="20" t="e">
        <f>IF(MAX(#REF!)&gt;=ROW()-5,ROW()-5,"")</f>
        <v>#REF!</v>
      </c>
      <c r="B23" s="2" t="s">
        <v>366</v>
      </c>
      <c r="C23" s="1" t="s">
        <v>43</v>
      </c>
      <c r="D23" s="3">
        <v>44287</v>
      </c>
      <c r="E23" s="2" t="s">
        <v>67</v>
      </c>
      <c r="F23" s="4">
        <v>8010801003218</v>
      </c>
      <c r="G23" s="21" t="s">
        <v>208</v>
      </c>
      <c r="H23" s="6">
        <v>1083720</v>
      </c>
      <c r="I23" s="6">
        <v>1083720</v>
      </c>
      <c r="J23" s="8">
        <v>1</v>
      </c>
      <c r="K23" s="22"/>
      <c r="L23" s="8" t="s">
        <v>1</v>
      </c>
      <c r="M23" s="8">
        <v>0</v>
      </c>
      <c r="N23" s="8" t="s">
        <v>1</v>
      </c>
      <c r="O23" s="10">
        <v>0</v>
      </c>
    </row>
    <row r="24" spans="1:15" s="19" customFormat="1" ht="60" customHeight="1" x14ac:dyDescent="0.2">
      <c r="A24" s="20" t="e">
        <f>IF(MAX(#REF!)&gt;=ROW()-5,ROW()-5,"")</f>
        <v>#REF!</v>
      </c>
      <c r="B24" s="2" t="s">
        <v>70</v>
      </c>
      <c r="C24" s="1" t="s">
        <v>43</v>
      </c>
      <c r="D24" s="3">
        <v>44287</v>
      </c>
      <c r="E24" s="2" t="s">
        <v>71</v>
      </c>
      <c r="F24" s="4">
        <v>4010701000913</v>
      </c>
      <c r="G24" s="21" t="s">
        <v>206</v>
      </c>
      <c r="H24" s="6" t="s">
        <v>234</v>
      </c>
      <c r="I24" s="6">
        <v>51361596</v>
      </c>
      <c r="J24" s="8" t="s">
        <v>235</v>
      </c>
      <c r="K24" s="22"/>
      <c r="L24" s="8" t="s">
        <v>1</v>
      </c>
      <c r="M24" s="8">
        <v>0</v>
      </c>
      <c r="N24" s="8" t="s">
        <v>1</v>
      </c>
      <c r="O24" s="10">
        <v>0</v>
      </c>
    </row>
    <row r="25" spans="1:15" s="19" customFormat="1" ht="87.75" customHeight="1" x14ac:dyDescent="0.2">
      <c r="A25" s="20" t="e">
        <f>IF(MAX(#REF!)&gt;=ROW()-5,ROW()-5,"")</f>
        <v>#REF!</v>
      </c>
      <c r="B25" s="2" t="s">
        <v>72</v>
      </c>
      <c r="C25" s="1" t="s">
        <v>43</v>
      </c>
      <c r="D25" s="3">
        <v>44287</v>
      </c>
      <c r="E25" s="2" t="s">
        <v>73</v>
      </c>
      <c r="F25" s="4">
        <v>5700150015680</v>
      </c>
      <c r="G25" s="21" t="s">
        <v>206</v>
      </c>
      <c r="H25" s="6" t="s">
        <v>234</v>
      </c>
      <c r="I25" s="6">
        <v>13771505</v>
      </c>
      <c r="J25" s="8" t="s">
        <v>235</v>
      </c>
      <c r="K25" s="22"/>
      <c r="L25" s="8" t="s">
        <v>1</v>
      </c>
      <c r="M25" s="8">
        <v>0</v>
      </c>
      <c r="N25" s="8" t="s">
        <v>1</v>
      </c>
      <c r="O25" s="10">
        <v>0</v>
      </c>
    </row>
    <row r="26" spans="1:15" s="19" customFormat="1" ht="120.75" customHeight="1" x14ac:dyDescent="0.2">
      <c r="A26" s="20" t="e">
        <f>IF(MAX(#REF!)&gt;=ROW()-5,ROW()-5,"")</f>
        <v>#REF!</v>
      </c>
      <c r="B26" s="2" t="s">
        <v>74</v>
      </c>
      <c r="C26" s="1" t="s">
        <v>43</v>
      </c>
      <c r="D26" s="3">
        <v>44287</v>
      </c>
      <c r="E26" s="2" t="s">
        <v>75</v>
      </c>
      <c r="F26" s="4">
        <v>6010001068278</v>
      </c>
      <c r="G26" s="21" t="s">
        <v>206</v>
      </c>
      <c r="H26" s="6" t="s">
        <v>234</v>
      </c>
      <c r="I26" s="6">
        <v>24549800</v>
      </c>
      <c r="J26" s="8" t="s">
        <v>235</v>
      </c>
      <c r="K26" s="22"/>
      <c r="L26" s="8" t="s">
        <v>1</v>
      </c>
      <c r="M26" s="8">
        <v>0</v>
      </c>
      <c r="N26" s="8" t="s">
        <v>1</v>
      </c>
      <c r="O26" s="10">
        <v>0</v>
      </c>
    </row>
    <row r="27" spans="1:15" s="19" customFormat="1" ht="86.4" x14ac:dyDescent="0.2">
      <c r="A27" s="20" t="e">
        <f>IF(MAX(#REF!)&gt;=ROW()-5,ROW()-5,"")</f>
        <v>#REF!</v>
      </c>
      <c r="B27" s="2" t="s">
        <v>367</v>
      </c>
      <c r="C27" s="1" t="s">
        <v>43</v>
      </c>
      <c r="D27" s="3">
        <v>44287</v>
      </c>
      <c r="E27" s="2" t="s">
        <v>368</v>
      </c>
      <c r="F27" s="4">
        <v>2010001008683</v>
      </c>
      <c r="G27" s="21" t="s">
        <v>369</v>
      </c>
      <c r="H27" s="6" t="s">
        <v>234</v>
      </c>
      <c r="I27" s="6">
        <v>7370000</v>
      </c>
      <c r="J27" s="8" t="s">
        <v>235</v>
      </c>
      <c r="K27" s="22"/>
      <c r="L27" s="8" t="s">
        <v>1</v>
      </c>
      <c r="M27" s="8">
        <v>0</v>
      </c>
      <c r="N27" s="8" t="s">
        <v>1</v>
      </c>
      <c r="O27" s="10">
        <v>0</v>
      </c>
    </row>
    <row r="28" spans="1:15" s="19" customFormat="1" ht="97.2" x14ac:dyDescent="0.2">
      <c r="A28" s="20" t="e">
        <f>IF(MAX(#REF!)&gt;=ROW()-5,ROW()-5,"")</f>
        <v>#REF!</v>
      </c>
      <c r="B28" s="2" t="s">
        <v>98</v>
      </c>
      <c r="C28" s="1" t="s">
        <v>85</v>
      </c>
      <c r="D28" s="3">
        <v>44287</v>
      </c>
      <c r="E28" s="2" t="s">
        <v>99</v>
      </c>
      <c r="F28" s="4">
        <v>8010801004554</v>
      </c>
      <c r="G28" s="21" t="s">
        <v>209</v>
      </c>
      <c r="H28" s="6" t="s">
        <v>370</v>
      </c>
      <c r="I28" s="6" t="s">
        <v>371</v>
      </c>
      <c r="J28" s="8" t="s">
        <v>336</v>
      </c>
      <c r="K28" s="22"/>
      <c r="L28" s="8" t="s">
        <v>1</v>
      </c>
      <c r="M28" s="8">
        <v>0</v>
      </c>
      <c r="N28" s="8" t="s">
        <v>1</v>
      </c>
      <c r="O28" s="10" t="s">
        <v>372</v>
      </c>
    </row>
    <row r="29" spans="1:15" s="19" customFormat="1" ht="60" customHeight="1" x14ac:dyDescent="0.2">
      <c r="A29" s="20" t="e">
        <f>IF(MAX(#REF!)&gt;=ROW()-5,ROW()-5,"")</f>
        <v>#REF!</v>
      </c>
      <c r="B29" s="2" t="s">
        <v>373</v>
      </c>
      <c r="C29" s="1" t="s">
        <v>43</v>
      </c>
      <c r="D29" s="3">
        <v>44287</v>
      </c>
      <c r="E29" s="2" t="s">
        <v>101</v>
      </c>
      <c r="F29" s="4">
        <v>3010401016070</v>
      </c>
      <c r="G29" s="21" t="s">
        <v>206</v>
      </c>
      <c r="H29" s="6" t="s">
        <v>234</v>
      </c>
      <c r="I29" s="6">
        <v>2442000</v>
      </c>
      <c r="J29" s="8" t="s">
        <v>235</v>
      </c>
      <c r="K29" s="22"/>
      <c r="L29" s="8" t="s">
        <v>1</v>
      </c>
      <c r="M29" s="8">
        <v>0</v>
      </c>
      <c r="N29" s="8" t="s">
        <v>1</v>
      </c>
      <c r="O29" s="10">
        <v>0</v>
      </c>
    </row>
    <row r="30" spans="1:15" s="19" customFormat="1" ht="67.5" customHeight="1" x14ac:dyDescent="0.2">
      <c r="A30" s="20" t="e">
        <f>IF(MAX(#REF!)&gt;=ROW()-5,ROW()-5,"")</f>
        <v>#REF!</v>
      </c>
      <c r="B30" s="2" t="s">
        <v>105</v>
      </c>
      <c r="C30" s="1" t="s">
        <v>43</v>
      </c>
      <c r="D30" s="3">
        <v>44287</v>
      </c>
      <c r="E30" s="2" t="s">
        <v>106</v>
      </c>
      <c r="F30" s="4">
        <v>6020001023868</v>
      </c>
      <c r="G30" s="21" t="s">
        <v>206</v>
      </c>
      <c r="H30" s="6" t="s">
        <v>234</v>
      </c>
      <c r="I30" s="6">
        <v>3168000</v>
      </c>
      <c r="J30" s="8" t="s">
        <v>235</v>
      </c>
      <c r="K30" s="22"/>
      <c r="L30" s="8" t="s">
        <v>1</v>
      </c>
      <c r="M30" s="8">
        <v>0</v>
      </c>
      <c r="N30" s="8" t="s">
        <v>1</v>
      </c>
      <c r="O30" s="10">
        <v>0</v>
      </c>
    </row>
    <row r="31" spans="1:15" s="19" customFormat="1" ht="60" customHeight="1" x14ac:dyDescent="0.2">
      <c r="A31" s="20" t="e">
        <f>IF(MAX(#REF!)&gt;=ROW()-5,ROW()-5,"")</f>
        <v>#REF!</v>
      </c>
      <c r="B31" s="2" t="s">
        <v>107</v>
      </c>
      <c r="C31" s="1" t="s">
        <v>43</v>
      </c>
      <c r="D31" s="3">
        <v>44287</v>
      </c>
      <c r="E31" s="2" t="s">
        <v>108</v>
      </c>
      <c r="F31" s="4">
        <v>4030001006097</v>
      </c>
      <c r="G31" s="21" t="s">
        <v>206</v>
      </c>
      <c r="H31" s="6" t="s">
        <v>234</v>
      </c>
      <c r="I31" s="6">
        <v>1049400</v>
      </c>
      <c r="J31" s="8" t="s">
        <v>235</v>
      </c>
      <c r="K31" s="22"/>
      <c r="L31" s="8" t="s">
        <v>1</v>
      </c>
      <c r="M31" s="8">
        <v>0</v>
      </c>
      <c r="N31" s="8" t="s">
        <v>1</v>
      </c>
      <c r="O31" s="10">
        <v>0</v>
      </c>
    </row>
    <row r="32" spans="1:15" s="19" customFormat="1" ht="124.5" customHeight="1" x14ac:dyDescent="0.2">
      <c r="A32" s="20" t="e">
        <f>IF(MAX(#REF!)&gt;=ROW()-5,ROW()-5,"")</f>
        <v>#REF!</v>
      </c>
      <c r="B32" s="2" t="s">
        <v>374</v>
      </c>
      <c r="C32" s="1" t="s">
        <v>43</v>
      </c>
      <c r="D32" s="3">
        <v>44287</v>
      </c>
      <c r="E32" s="2" t="s">
        <v>108</v>
      </c>
      <c r="F32" s="4">
        <v>4030001006097</v>
      </c>
      <c r="G32" s="21" t="s">
        <v>206</v>
      </c>
      <c r="H32" s="6" t="s">
        <v>234</v>
      </c>
      <c r="I32" s="6">
        <v>950400</v>
      </c>
      <c r="J32" s="8" t="s">
        <v>235</v>
      </c>
      <c r="K32" s="22"/>
      <c r="L32" s="8" t="s">
        <v>1</v>
      </c>
      <c r="M32" s="8">
        <v>0</v>
      </c>
      <c r="N32" s="8" t="s">
        <v>1</v>
      </c>
      <c r="O32" s="10">
        <v>0</v>
      </c>
    </row>
    <row r="33" spans="1:15" s="19" customFormat="1" ht="172.8" x14ac:dyDescent="0.2">
      <c r="A33" s="20" t="e">
        <f>IF(MAX(#REF!)&gt;=ROW()-5,ROW()-5,"")</f>
        <v>#REF!</v>
      </c>
      <c r="B33" s="2" t="s">
        <v>375</v>
      </c>
      <c r="C33" s="1" t="s">
        <v>280</v>
      </c>
      <c r="D33" s="3">
        <v>44287</v>
      </c>
      <c r="E33" s="2" t="s">
        <v>90</v>
      </c>
      <c r="F33" s="4">
        <v>1110001003741</v>
      </c>
      <c r="G33" s="21" t="s">
        <v>210</v>
      </c>
      <c r="H33" s="6" t="s">
        <v>234</v>
      </c>
      <c r="I33" s="6">
        <v>1842750</v>
      </c>
      <c r="J33" s="8" t="s">
        <v>235</v>
      </c>
      <c r="K33" s="22"/>
      <c r="L33" s="8" t="s">
        <v>1</v>
      </c>
      <c r="M33" s="8">
        <v>0</v>
      </c>
      <c r="N33" s="8" t="s">
        <v>1</v>
      </c>
      <c r="O33" s="10" t="s">
        <v>376</v>
      </c>
    </row>
    <row r="34" spans="1:15" s="19" customFormat="1" ht="67.5" customHeight="1" x14ac:dyDescent="0.2">
      <c r="A34" s="20" t="e">
        <f>IF(MAX(#REF!)&gt;=ROW()-5,ROW()-5,"")</f>
        <v>#REF!</v>
      </c>
      <c r="B34" s="2" t="s">
        <v>377</v>
      </c>
      <c r="C34" s="1" t="s">
        <v>109</v>
      </c>
      <c r="D34" s="3">
        <v>44287</v>
      </c>
      <c r="E34" s="2" t="s">
        <v>114</v>
      </c>
      <c r="F34" s="4" t="s">
        <v>115</v>
      </c>
      <c r="G34" s="21" t="s">
        <v>206</v>
      </c>
      <c r="H34" s="6" t="s">
        <v>234</v>
      </c>
      <c r="I34" s="6">
        <v>1666872</v>
      </c>
      <c r="J34" s="8" t="s">
        <v>235</v>
      </c>
      <c r="K34" s="22"/>
      <c r="L34" s="8" t="s">
        <v>1</v>
      </c>
      <c r="M34" s="8">
        <v>0</v>
      </c>
      <c r="N34" s="8" t="s">
        <v>1</v>
      </c>
      <c r="O34" s="10">
        <v>0</v>
      </c>
    </row>
    <row r="35" spans="1:15" s="19" customFormat="1" ht="86.4" x14ac:dyDescent="0.2">
      <c r="A35" s="20" t="e">
        <f>IF(MAX(#REF!)&gt;=ROW()-5,ROW()-5,"")</f>
        <v>#REF!</v>
      </c>
      <c r="B35" s="2" t="s">
        <v>230</v>
      </c>
      <c r="C35" s="1" t="s">
        <v>43</v>
      </c>
      <c r="D35" s="3">
        <v>44287</v>
      </c>
      <c r="E35" s="2" t="s">
        <v>116</v>
      </c>
      <c r="F35" s="4">
        <v>8030005001355</v>
      </c>
      <c r="G35" s="21" t="s">
        <v>378</v>
      </c>
      <c r="H35" s="6">
        <v>2959260</v>
      </c>
      <c r="I35" s="6">
        <v>2959260</v>
      </c>
      <c r="J35" s="8">
        <v>1</v>
      </c>
      <c r="K35" s="22"/>
      <c r="L35" s="8" t="s">
        <v>1</v>
      </c>
      <c r="M35" s="8">
        <v>0</v>
      </c>
      <c r="N35" s="8" t="s">
        <v>1</v>
      </c>
      <c r="O35" s="10">
        <v>0</v>
      </c>
    </row>
    <row r="36" spans="1:15" s="19" customFormat="1" ht="86.4" x14ac:dyDescent="0.2">
      <c r="A36" s="20" t="e">
        <f>IF(MAX(#REF!)&gt;=ROW()-5,ROW()-5,"")</f>
        <v>#REF!</v>
      </c>
      <c r="B36" s="2" t="s">
        <v>117</v>
      </c>
      <c r="C36" s="1" t="s">
        <v>43</v>
      </c>
      <c r="D36" s="3">
        <v>44287</v>
      </c>
      <c r="E36" s="2" t="s">
        <v>118</v>
      </c>
      <c r="F36" s="4">
        <v>2110005000916</v>
      </c>
      <c r="G36" s="21" t="s">
        <v>378</v>
      </c>
      <c r="H36" s="6">
        <v>2611200</v>
      </c>
      <c r="I36" s="6">
        <v>2611200</v>
      </c>
      <c r="J36" s="8">
        <v>1</v>
      </c>
      <c r="K36" s="22"/>
      <c r="L36" s="8" t="s">
        <v>1</v>
      </c>
      <c r="M36" s="8">
        <v>0</v>
      </c>
      <c r="N36" s="8" t="s">
        <v>1</v>
      </c>
      <c r="O36" s="10">
        <v>0</v>
      </c>
    </row>
    <row r="37" spans="1:15" s="19" customFormat="1" ht="67.5" customHeight="1" x14ac:dyDescent="0.2">
      <c r="A37" s="20" t="e">
        <f>IF(MAX(#REF!)&gt;=ROW()-5,ROW()-5,"")</f>
        <v>#REF!</v>
      </c>
      <c r="B37" s="2" t="s">
        <v>119</v>
      </c>
      <c r="C37" s="1" t="s">
        <v>43</v>
      </c>
      <c r="D37" s="3">
        <v>44287</v>
      </c>
      <c r="E37" s="2" t="s">
        <v>120</v>
      </c>
      <c r="F37" s="4">
        <v>4010401022860</v>
      </c>
      <c r="G37" s="21" t="s">
        <v>206</v>
      </c>
      <c r="H37" s="6">
        <v>24303396</v>
      </c>
      <c r="I37" s="6">
        <v>24303396</v>
      </c>
      <c r="J37" s="8">
        <v>1</v>
      </c>
      <c r="K37" s="22"/>
      <c r="L37" s="8" t="s">
        <v>1</v>
      </c>
      <c r="M37" s="8">
        <v>0</v>
      </c>
      <c r="N37" s="8" t="s">
        <v>1</v>
      </c>
      <c r="O37" s="10">
        <v>0</v>
      </c>
    </row>
    <row r="38" spans="1:15" s="19" customFormat="1" ht="67.5" customHeight="1" x14ac:dyDescent="0.2">
      <c r="A38" s="20" t="e">
        <f>IF(MAX(#REF!)&gt;=ROW()-5,ROW()-5,"")</f>
        <v>#REF!</v>
      </c>
      <c r="B38" s="2" t="s">
        <v>121</v>
      </c>
      <c r="C38" s="1" t="s">
        <v>43</v>
      </c>
      <c r="D38" s="3">
        <v>44287</v>
      </c>
      <c r="E38" s="2" t="s">
        <v>122</v>
      </c>
      <c r="F38" s="4">
        <v>9010701006154</v>
      </c>
      <c r="G38" s="21" t="s">
        <v>378</v>
      </c>
      <c r="H38" s="6">
        <v>1153092</v>
      </c>
      <c r="I38" s="6">
        <v>1153092</v>
      </c>
      <c r="J38" s="8">
        <v>1</v>
      </c>
      <c r="K38" s="22"/>
      <c r="L38" s="8" t="s">
        <v>1</v>
      </c>
      <c r="M38" s="8">
        <v>0</v>
      </c>
      <c r="N38" s="8" t="s">
        <v>1</v>
      </c>
      <c r="O38" s="10">
        <v>0</v>
      </c>
    </row>
    <row r="39" spans="1:15" s="19" customFormat="1" ht="86.4" x14ac:dyDescent="0.2">
      <c r="A39" s="20" t="e">
        <f>IF(MAX(#REF!)&gt;=ROW()-5,ROW()-5,"")</f>
        <v>#REF!</v>
      </c>
      <c r="B39" s="2" t="s">
        <v>121</v>
      </c>
      <c r="C39" s="1" t="s">
        <v>43</v>
      </c>
      <c r="D39" s="3">
        <v>44287</v>
      </c>
      <c r="E39" s="2" t="s">
        <v>123</v>
      </c>
      <c r="F39" s="4">
        <v>5040001008612</v>
      </c>
      <c r="G39" s="21" t="s">
        <v>378</v>
      </c>
      <c r="H39" s="6">
        <v>1018164</v>
      </c>
      <c r="I39" s="6">
        <v>1018164</v>
      </c>
      <c r="J39" s="8">
        <v>1</v>
      </c>
      <c r="K39" s="22"/>
      <c r="L39" s="8" t="s">
        <v>1</v>
      </c>
      <c r="M39" s="8">
        <v>0</v>
      </c>
      <c r="N39" s="8" t="s">
        <v>1</v>
      </c>
      <c r="O39" s="10">
        <v>0</v>
      </c>
    </row>
    <row r="40" spans="1:15" s="19" customFormat="1" ht="86.4" x14ac:dyDescent="0.2">
      <c r="A40" s="20" t="e">
        <f>IF(MAX(#REF!)&gt;=ROW()-5,ROW()-5,"")</f>
        <v>#REF!</v>
      </c>
      <c r="B40" s="2" t="s">
        <v>121</v>
      </c>
      <c r="C40" s="1" t="s">
        <v>43</v>
      </c>
      <c r="D40" s="3">
        <v>44287</v>
      </c>
      <c r="E40" s="2" t="s">
        <v>379</v>
      </c>
      <c r="F40" s="4">
        <v>4010401022860</v>
      </c>
      <c r="G40" s="21" t="s">
        <v>378</v>
      </c>
      <c r="H40" s="6">
        <v>1129920</v>
      </c>
      <c r="I40" s="6">
        <v>1129920</v>
      </c>
      <c r="J40" s="8">
        <v>1</v>
      </c>
      <c r="K40" s="22"/>
      <c r="L40" s="8" t="s">
        <v>1</v>
      </c>
      <c r="M40" s="8">
        <v>0</v>
      </c>
      <c r="N40" s="8" t="s">
        <v>1</v>
      </c>
      <c r="O40" s="10">
        <v>0</v>
      </c>
    </row>
    <row r="41" spans="1:15" s="19" customFormat="1" ht="86.4" x14ac:dyDescent="0.2">
      <c r="A41" s="20" t="e">
        <f>IF(MAX(#REF!)&gt;=ROW()-5,ROW()-5,"")</f>
        <v>#REF!</v>
      </c>
      <c r="B41" s="2" t="s">
        <v>121</v>
      </c>
      <c r="C41" s="1" t="s">
        <v>43</v>
      </c>
      <c r="D41" s="3">
        <v>44287</v>
      </c>
      <c r="E41" s="2" t="s">
        <v>124</v>
      </c>
      <c r="F41" s="4">
        <v>3010401059929</v>
      </c>
      <c r="G41" s="21" t="s">
        <v>378</v>
      </c>
      <c r="H41" s="6">
        <v>1124688</v>
      </c>
      <c r="I41" s="6">
        <v>1124688</v>
      </c>
      <c r="J41" s="8">
        <v>1</v>
      </c>
      <c r="K41" s="22"/>
      <c r="L41" s="8" t="s">
        <v>1</v>
      </c>
      <c r="M41" s="8">
        <v>0</v>
      </c>
      <c r="N41" s="8" t="s">
        <v>1</v>
      </c>
      <c r="O41" s="10">
        <v>0</v>
      </c>
    </row>
    <row r="42" spans="1:15" s="19" customFormat="1" ht="86.4" x14ac:dyDescent="0.2">
      <c r="A42" s="20" t="e">
        <f>IF(MAX(#REF!)&gt;=ROW()-5,ROW()-5,"")</f>
        <v>#REF!</v>
      </c>
      <c r="B42" s="2" t="s">
        <v>125</v>
      </c>
      <c r="C42" s="1" t="s">
        <v>43</v>
      </c>
      <c r="D42" s="3">
        <v>44287</v>
      </c>
      <c r="E42" s="2" t="s">
        <v>126</v>
      </c>
      <c r="F42" s="4">
        <v>1110001027716</v>
      </c>
      <c r="G42" s="21" t="s">
        <v>378</v>
      </c>
      <c r="H42" s="6">
        <v>1058640</v>
      </c>
      <c r="I42" s="6">
        <v>1058640</v>
      </c>
      <c r="J42" s="8">
        <v>1</v>
      </c>
      <c r="K42" s="22"/>
      <c r="L42" s="8" t="s">
        <v>1</v>
      </c>
      <c r="M42" s="8">
        <v>0</v>
      </c>
      <c r="N42" s="8" t="s">
        <v>1</v>
      </c>
      <c r="O42" s="10">
        <v>0</v>
      </c>
    </row>
    <row r="43" spans="1:15" s="19" customFormat="1" ht="86.4" x14ac:dyDescent="0.2">
      <c r="A43" s="20" t="e">
        <f>IF(MAX(#REF!)&gt;=ROW()-5,ROW()-5,"")</f>
        <v>#REF!</v>
      </c>
      <c r="B43" s="2" t="s">
        <v>127</v>
      </c>
      <c r="C43" s="1" t="s">
        <v>43</v>
      </c>
      <c r="D43" s="3">
        <v>44287</v>
      </c>
      <c r="E43" s="2" t="s">
        <v>128</v>
      </c>
      <c r="F43" s="4">
        <v>1010001112577</v>
      </c>
      <c r="G43" s="21" t="s">
        <v>378</v>
      </c>
      <c r="H43" s="6">
        <v>6036660</v>
      </c>
      <c r="I43" s="6">
        <v>6036660</v>
      </c>
      <c r="J43" s="8">
        <v>1</v>
      </c>
      <c r="K43" s="22"/>
      <c r="L43" s="8" t="s">
        <v>1</v>
      </c>
      <c r="M43" s="8">
        <v>0</v>
      </c>
      <c r="N43" s="8" t="s">
        <v>1</v>
      </c>
      <c r="O43" s="10">
        <v>0</v>
      </c>
    </row>
    <row r="44" spans="1:15" s="19" customFormat="1" ht="86.4" x14ac:dyDescent="0.2">
      <c r="A44" s="20" t="e">
        <f>IF(MAX(#REF!)&gt;=ROW()-5,ROW()-5,"")</f>
        <v>#REF!</v>
      </c>
      <c r="B44" s="2" t="s">
        <v>129</v>
      </c>
      <c r="C44" s="1" t="s">
        <v>43</v>
      </c>
      <c r="D44" s="3">
        <v>44287</v>
      </c>
      <c r="E44" s="2" t="s">
        <v>130</v>
      </c>
      <c r="F44" s="4">
        <v>5000020150002</v>
      </c>
      <c r="G44" s="21" t="s">
        <v>378</v>
      </c>
      <c r="H44" s="6">
        <v>12322368</v>
      </c>
      <c r="I44" s="6">
        <v>12322368</v>
      </c>
      <c r="J44" s="8">
        <v>1</v>
      </c>
      <c r="K44" s="22"/>
      <c r="L44" s="8" t="s">
        <v>1</v>
      </c>
      <c r="M44" s="8">
        <v>0</v>
      </c>
      <c r="N44" s="8" t="s">
        <v>1</v>
      </c>
      <c r="O44" s="10">
        <v>0</v>
      </c>
    </row>
    <row r="45" spans="1:15" s="19" customFormat="1" ht="86.4" x14ac:dyDescent="0.2">
      <c r="A45" s="20" t="e">
        <f>IF(MAX(#REF!)&gt;=ROW()-5,ROW()-5,"")</f>
        <v>#REF!</v>
      </c>
      <c r="B45" s="2" t="s">
        <v>131</v>
      </c>
      <c r="C45" s="1" t="s">
        <v>43</v>
      </c>
      <c r="D45" s="3">
        <v>44287</v>
      </c>
      <c r="E45" s="2" t="s">
        <v>132</v>
      </c>
      <c r="F45" s="4">
        <v>8000020130001</v>
      </c>
      <c r="G45" s="21" t="s">
        <v>378</v>
      </c>
      <c r="H45" s="6">
        <v>78516576</v>
      </c>
      <c r="I45" s="6">
        <v>78516576</v>
      </c>
      <c r="J45" s="8">
        <v>1</v>
      </c>
      <c r="K45" s="22"/>
      <c r="L45" s="8" t="s">
        <v>1</v>
      </c>
      <c r="M45" s="8">
        <v>0</v>
      </c>
      <c r="N45" s="8" t="s">
        <v>1</v>
      </c>
      <c r="O45" s="10">
        <v>0</v>
      </c>
    </row>
    <row r="46" spans="1:15" s="19" customFormat="1" ht="67.5" customHeight="1" x14ac:dyDescent="0.2">
      <c r="A46" s="20" t="e">
        <f>IF(MAX(#REF!)&gt;=ROW()-5,ROW()-5,"")</f>
        <v>#REF!</v>
      </c>
      <c r="B46" s="2" t="s">
        <v>380</v>
      </c>
      <c r="C46" s="1" t="s">
        <v>43</v>
      </c>
      <c r="D46" s="3">
        <v>44287</v>
      </c>
      <c r="E46" s="2" t="s">
        <v>133</v>
      </c>
      <c r="F46" s="4">
        <v>9010601021385</v>
      </c>
      <c r="G46" s="21" t="s">
        <v>206</v>
      </c>
      <c r="H46" s="6">
        <v>77885500</v>
      </c>
      <c r="I46" s="6">
        <v>77885500</v>
      </c>
      <c r="J46" s="8">
        <v>1</v>
      </c>
      <c r="K46" s="22"/>
      <c r="L46" s="8" t="s">
        <v>1</v>
      </c>
      <c r="M46" s="8">
        <v>0</v>
      </c>
      <c r="N46" s="8" t="s">
        <v>1</v>
      </c>
      <c r="O46" s="10">
        <v>0</v>
      </c>
    </row>
    <row r="47" spans="1:15" s="19" customFormat="1" ht="67.5" customHeight="1" x14ac:dyDescent="0.2">
      <c r="A47" s="20" t="e">
        <f>IF(MAX(#REF!)&gt;=ROW()-5,ROW()-5,"")</f>
        <v>#REF!</v>
      </c>
      <c r="B47" s="2" t="s">
        <v>381</v>
      </c>
      <c r="C47" s="1" t="s">
        <v>43</v>
      </c>
      <c r="D47" s="3">
        <v>44287</v>
      </c>
      <c r="E47" s="2" t="s">
        <v>134</v>
      </c>
      <c r="F47" s="4">
        <v>5290801002046</v>
      </c>
      <c r="G47" s="21" t="s">
        <v>206</v>
      </c>
      <c r="H47" s="6">
        <v>17009520</v>
      </c>
      <c r="I47" s="6">
        <v>17009520</v>
      </c>
      <c r="J47" s="8">
        <v>1</v>
      </c>
      <c r="K47" s="22"/>
      <c r="L47" s="8" t="s">
        <v>1</v>
      </c>
      <c r="M47" s="8">
        <v>0</v>
      </c>
      <c r="N47" s="8" t="s">
        <v>1</v>
      </c>
      <c r="O47" s="10">
        <v>0</v>
      </c>
    </row>
    <row r="48" spans="1:15" s="19" customFormat="1" ht="67.5" customHeight="1" x14ac:dyDescent="0.2">
      <c r="A48" s="20" t="e">
        <f>IF(MAX(#REF!)&gt;=ROW()-5,ROW()-5,"")</f>
        <v>#REF!</v>
      </c>
      <c r="B48" s="2" t="s">
        <v>382</v>
      </c>
      <c r="C48" s="1" t="s">
        <v>43</v>
      </c>
      <c r="D48" s="3">
        <v>44287</v>
      </c>
      <c r="E48" s="2" t="s">
        <v>383</v>
      </c>
      <c r="F48" s="4" t="s">
        <v>384</v>
      </c>
      <c r="G48" s="21" t="s">
        <v>206</v>
      </c>
      <c r="H48" s="6">
        <v>60951374</v>
      </c>
      <c r="I48" s="6">
        <v>60951374</v>
      </c>
      <c r="J48" s="8">
        <v>1</v>
      </c>
      <c r="K48" s="22"/>
      <c r="L48" s="8" t="s">
        <v>1</v>
      </c>
      <c r="M48" s="8">
        <v>0</v>
      </c>
      <c r="N48" s="8" t="s">
        <v>1</v>
      </c>
      <c r="O48" s="10">
        <v>0</v>
      </c>
    </row>
    <row r="49" spans="1:15" s="19" customFormat="1" ht="67.5" customHeight="1" x14ac:dyDescent="0.2">
      <c r="A49" s="20" t="e">
        <f>IF(MAX(#REF!)&gt;=ROW()-5,ROW()-5,"")</f>
        <v>#REF!</v>
      </c>
      <c r="B49" s="2" t="s">
        <v>385</v>
      </c>
      <c r="C49" s="1" t="s">
        <v>43</v>
      </c>
      <c r="D49" s="3">
        <v>44287</v>
      </c>
      <c r="E49" s="2" t="s">
        <v>138</v>
      </c>
      <c r="F49" s="4">
        <v>6010001068278</v>
      </c>
      <c r="G49" s="21" t="s">
        <v>211</v>
      </c>
      <c r="H49" s="6">
        <v>2082850</v>
      </c>
      <c r="I49" s="6">
        <v>2082850</v>
      </c>
      <c r="J49" s="8">
        <v>1</v>
      </c>
      <c r="K49" s="22"/>
      <c r="L49" s="8" t="s">
        <v>1</v>
      </c>
      <c r="M49" s="8">
        <v>0</v>
      </c>
      <c r="N49" s="8" t="s">
        <v>1</v>
      </c>
      <c r="O49" s="10">
        <v>0</v>
      </c>
    </row>
    <row r="50" spans="1:15" s="19" customFormat="1" ht="67.5" customHeight="1" x14ac:dyDescent="0.2">
      <c r="A50" s="20" t="e">
        <f>IF(MAX(#REF!)&gt;=ROW()-5,ROW()-5,"")</f>
        <v>#REF!</v>
      </c>
      <c r="B50" s="2" t="s">
        <v>386</v>
      </c>
      <c r="C50" s="1" t="s">
        <v>43</v>
      </c>
      <c r="D50" s="3">
        <v>44287</v>
      </c>
      <c r="E50" s="2" t="s">
        <v>139</v>
      </c>
      <c r="F50" s="4">
        <v>1010001087332</v>
      </c>
      <c r="G50" s="21" t="s">
        <v>211</v>
      </c>
      <c r="H50" s="6">
        <v>4620000</v>
      </c>
      <c r="I50" s="6">
        <v>4620000</v>
      </c>
      <c r="J50" s="8">
        <v>1</v>
      </c>
      <c r="K50" s="22"/>
      <c r="L50" s="8" t="s">
        <v>1</v>
      </c>
      <c r="M50" s="8">
        <v>0</v>
      </c>
      <c r="N50" s="8" t="s">
        <v>1</v>
      </c>
      <c r="O50" s="10">
        <v>0</v>
      </c>
    </row>
    <row r="51" spans="1:15" s="19" customFormat="1" ht="86.4" x14ac:dyDescent="0.2">
      <c r="A51" s="20" t="e">
        <f>IF(MAX(#REF!)&gt;=ROW()-5,ROW()-5,"")</f>
        <v>#REF!</v>
      </c>
      <c r="B51" s="2" t="s">
        <v>146</v>
      </c>
      <c r="C51" s="1" t="s">
        <v>43</v>
      </c>
      <c r="D51" s="3">
        <v>44287</v>
      </c>
      <c r="E51" s="2" t="s">
        <v>147</v>
      </c>
      <c r="F51" s="4" t="s">
        <v>148</v>
      </c>
      <c r="G51" s="21" t="s">
        <v>212</v>
      </c>
      <c r="H51" s="6">
        <v>1944000</v>
      </c>
      <c r="I51" s="6">
        <v>1944000</v>
      </c>
      <c r="J51" s="8">
        <v>1</v>
      </c>
      <c r="K51" s="22"/>
      <c r="L51" s="8" t="s">
        <v>1</v>
      </c>
      <c r="M51" s="8">
        <v>0</v>
      </c>
      <c r="N51" s="8" t="s">
        <v>1</v>
      </c>
      <c r="O51" s="10">
        <v>0</v>
      </c>
    </row>
    <row r="52" spans="1:15" s="19" customFormat="1" ht="67.5" customHeight="1" x14ac:dyDescent="0.2">
      <c r="A52" s="20" t="e">
        <f>IF(MAX(#REF!)&gt;=ROW()-5,ROW()-5,"")</f>
        <v>#REF!</v>
      </c>
      <c r="B52" s="2" t="s">
        <v>387</v>
      </c>
      <c r="C52" s="1" t="s">
        <v>43</v>
      </c>
      <c r="D52" s="3">
        <v>44287</v>
      </c>
      <c r="E52" s="2" t="s">
        <v>388</v>
      </c>
      <c r="F52" s="4">
        <v>7010001064648</v>
      </c>
      <c r="G52" s="21" t="s">
        <v>206</v>
      </c>
      <c r="H52" s="6" t="s">
        <v>234</v>
      </c>
      <c r="I52" s="6">
        <v>1297120</v>
      </c>
      <c r="J52" s="8" t="s">
        <v>235</v>
      </c>
      <c r="K52" s="22"/>
      <c r="L52" s="8" t="s">
        <v>1</v>
      </c>
      <c r="M52" s="8">
        <v>0</v>
      </c>
      <c r="N52" s="8" t="s">
        <v>1</v>
      </c>
      <c r="O52" s="10">
        <v>0</v>
      </c>
    </row>
    <row r="53" spans="1:15" s="19" customFormat="1" ht="67.5" customHeight="1" x14ac:dyDescent="0.2">
      <c r="A53" s="20" t="e">
        <f>IF(MAX(#REF!)&gt;=ROW()-5,ROW()-5,"")</f>
        <v>#REF!</v>
      </c>
      <c r="B53" s="2" t="s">
        <v>389</v>
      </c>
      <c r="C53" s="1" t="s">
        <v>43</v>
      </c>
      <c r="D53" s="3">
        <v>44287</v>
      </c>
      <c r="E53" s="2" t="s">
        <v>151</v>
      </c>
      <c r="F53" s="4">
        <v>6010401015821</v>
      </c>
      <c r="G53" s="21" t="s">
        <v>206</v>
      </c>
      <c r="H53" s="6">
        <v>5715652</v>
      </c>
      <c r="I53" s="6">
        <v>5715652</v>
      </c>
      <c r="J53" s="8">
        <v>1</v>
      </c>
      <c r="K53" s="22"/>
      <c r="L53" s="8" t="s">
        <v>1</v>
      </c>
      <c r="M53" s="8">
        <v>0</v>
      </c>
      <c r="N53" s="8" t="s">
        <v>1</v>
      </c>
      <c r="O53" s="10">
        <v>0</v>
      </c>
    </row>
    <row r="54" spans="1:15" s="19" customFormat="1" ht="67.5" customHeight="1" x14ac:dyDescent="0.2">
      <c r="A54" s="20" t="e">
        <f>IF(MAX(#REF!)&gt;=ROW()-5,ROW()-5,"")</f>
        <v>#REF!</v>
      </c>
      <c r="B54" s="2" t="s">
        <v>390</v>
      </c>
      <c r="C54" s="1" t="s">
        <v>43</v>
      </c>
      <c r="D54" s="3">
        <v>44287</v>
      </c>
      <c r="E54" s="2" t="s">
        <v>152</v>
      </c>
      <c r="F54" s="4">
        <v>2011101056358</v>
      </c>
      <c r="G54" s="21" t="s">
        <v>206</v>
      </c>
      <c r="H54" s="6">
        <v>2693350</v>
      </c>
      <c r="I54" s="6">
        <v>2689500</v>
      </c>
      <c r="J54" s="8">
        <v>0.998</v>
      </c>
      <c r="K54" s="22"/>
      <c r="L54" s="8" t="s">
        <v>1</v>
      </c>
      <c r="M54" s="8">
        <v>0</v>
      </c>
      <c r="N54" s="8" t="s">
        <v>1</v>
      </c>
      <c r="O54" s="10">
        <v>0</v>
      </c>
    </row>
    <row r="55" spans="1:15" s="19" customFormat="1" ht="67.5" customHeight="1" x14ac:dyDescent="0.2">
      <c r="A55" s="20" t="e">
        <f>IF(MAX(#REF!)&gt;=ROW()-5,ROW()-5,"")</f>
        <v>#REF!</v>
      </c>
      <c r="B55" s="2" t="s">
        <v>391</v>
      </c>
      <c r="C55" s="1" t="s">
        <v>43</v>
      </c>
      <c r="D55" s="3">
        <v>44287</v>
      </c>
      <c r="E55" s="2" t="s">
        <v>153</v>
      </c>
      <c r="F55" s="4">
        <v>7010401022924</v>
      </c>
      <c r="G55" s="21" t="s">
        <v>206</v>
      </c>
      <c r="H55" s="6">
        <v>4285248</v>
      </c>
      <c r="I55" s="6">
        <v>4285248</v>
      </c>
      <c r="J55" s="8">
        <v>1</v>
      </c>
      <c r="K55" s="22"/>
      <c r="L55" s="8" t="s">
        <v>1</v>
      </c>
      <c r="M55" s="8">
        <v>0</v>
      </c>
      <c r="N55" s="8" t="s">
        <v>1</v>
      </c>
      <c r="O55" s="10">
        <v>0</v>
      </c>
    </row>
    <row r="56" spans="1:15" s="19" customFormat="1" ht="64.8" x14ac:dyDescent="0.2">
      <c r="A56" s="20" t="e">
        <f>IF(MAX(#REF!)&gt;=ROW()-5,ROW()-5,"")</f>
        <v>#REF!</v>
      </c>
      <c r="B56" s="2" t="s">
        <v>166</v>
      </c>
      <c r="C56" s="1" t="s">
        <v>162</v>
      </c>
      <c r="D56" s="3">
        <v>44287</v>
      </c>
      <c r="E56" s="2" t="s">
        <v>167</v>
      </c>
      <c r="F56" s="4">
        <v>9040001044645</v>
      </c>
      <c r="G56" s="21" t="s">
        <v>214</v>
      </c>
      <c r="H56" s="6">
        <v>6850157</v>
      </c>
      <c r="I56" s="6">
        <v>6850157</v>
      </c>
      <c r="J56" s="8">
        <v>1</v>
      </c>
      <c r="K56" s="22"/>
      <c r="L56" s="8" t="s">
        <v>1</v>
      </c>
      <c r="M56" s="8">
        <v>0</v>
      </c>
      <c r="N56" s="8" t="s">
        <v>1</v>
      </c>
      <c r="O56" s="10">
        <v>0</v>
      </c>
    </row>
    <row r="57" spans="1:15" s="19" customFormat="1" ht="67.5" customHeight="1" x14ac:dyDescent="0.2">
      <c r="A57" s="20" t="e">
        <f>IF(MAX(#REF!)&gt;=ROW()-5,ROW()-5,"")</f>
        <v>#REF!</v>
      </c>
      <c r="B57" s="2" t="s">
        <v>168</v>
      </c>
      <c r="C57" s="1" t="s">
        <v>162</v>
      </c>
      <c r="D57" s="3">
        <v>44287</v>
      </c>
      <c r="E57" s="2" t="s">
        <v>167</v>
      </c>
      <c r="F57" s="4">
        <v>9040001044645</v>
      </c>
      <c r="G57" s="21" t="s">
        <v>215</v>
      </c>
      <c r="H57" s="6">
        <v>83186435</v>
      </c>
      <c r="I57" s="6">
        <v>83186435</v>
      </c>
      <c r="J57" s="8">
        <v>1</v>
      </c>
      <c r="K57" s="22"/>
      <c r="L57" s="8" t="s">
        <v>1</v>
      </c>
      <c r="M57" s="8">
        <v>0</v>
      </c>
      <c r="N57" s="8" t="s">
        <v>1</v>
      </c>
      <c r="O57" s="10" t="s">
        <v>216</v>
      </c>
    </row>
    <row r="58" spans="1:15" s="19" customFormat="1" ht="108" x14ac:dyDescent="0.2">
      <c r="A58" s="20" t="e">
        <f>IF(MAX(#REF!)&gt;=ROW()-5,ROW()-5,"")</f>
        <v>#REF!</v>
      </c>
      <c r="B58" s="2" t="s">
        <v>170</v>
      </c>
      <c r="C58" s="1" t="s">
        <v>162</v>
      </c>
      <c r="D58" s="3">
        <v>44287</v>
      </c>
      <c r="E58" s="2" t="s">
        <v>167</v>
      </c>
      <c r="F58" s="4">
        <v>9040001044645</v>
      </c>
      <c r="G58" s="21" t="s">
        <v>213</v>
      </c>
      <c r="H58" s="6">
        <v>6054997</v>
      </c>
      <c r="I58" s="6">
        <v>6054997</v>
      </c>
      <c r="J58" s="8">
        <v>1</v>
      </c>
      <c r="K58" s="22"/>
      <c r="L58" s="8" t="s">
        <v>1</v>
      </c>
      <c r="M58" s="8">
        <v>0</v>
      </c>
      <c r="N58" s="8" t="s">
        <v>1</v>
      </c>
      <c r="O58" s="10">
        <v>0</v>
      </c>
    </row>
    <row r="59" spans="1:15" s="19" customFormat="1" ht="67.5" customHeight="1" x14ac:dyDescent="0.2">
      <c r="A59" s="20" t="e">
        <f>IF(MAX(#REF!)&gt;=ROW()-5,ROW()-5,"")</f>
        <v>#REF!</v>
      </c>
      <c r="B59" s="2" t="s">
        <v>171</v>
      </c>
      <c r="C59" s="1" t="s">
        <v>309</v>
      </c>
      <c r="D59" s="3">
        <v>44287</v>
      </c>
      <c r="E59" s="2" t="s">
        <v>392</v>
      </c>
      <c r="F59" s="4">
        <v>8040001043086</v>
      </c>
      <c r="G59" s="21" t="s">
        <v>217</v>
      </c>
      <c r="H59" s="6" t="s">
        <v>393</v>
      </c>
      <c r="I59" s="6" t="s">
        <v>169</v>
      </c>
      <c r="J59" s="8" t="s">
        <v>336</v>
      </c>
      <c r="K59" s="22"/>
      <c r="L59" s="8" t="s">
        <v>1</v>
      </c>
      <c r="M59" s="8">
        <v>0</v>
      </c>
      <c r="N59" s="8" t="s">
        <v>1</v>
      </c>
      <c r="O59" s="10" t="s">
        <v>394</v>
      </c>
    </row>
    <row r="60" spans="1:15" s="19" customFormat="1" ht="60" customHeight="1" x14ac:dyDescent="0.2">
      <c r="A60" s="20" t="e">
        <f>IF(MAX(#REF!)&gt;=ROW()-5,ROW()-5,"")</f>
        <v>#REF!</v>
      </c>
      <c r="B60" s="2" t="s">
        <v>172</v>
      </c>
      <c r="C60" s="1" t="s">
        <v>160</v>
      </c>
      <c r="D60" s="3">
        <v>44287</v>
      </c>
      <c r="E60" s="2" t="s">
        <v>173</v>
      </c>
      <c r="F60" s="4">
        <v>9010001075825</v>
      </c>
      <c r="G60" s="21" t="s">
        <v>206</v>
      </c>
      <c r="H60" s="6" t="s">
        <v>395</v>
      </c>
      <c r="I60" s="6">
        <v>3406344</v>
      </c>
      <c r="J60" s="8" t="s">
        <v>396</v>
      </c>
      <c r="K60" s="22"/>
      <c r="L60" s="8" t="s">
        <v>1</v>
      </c>
      <c r="M60" s="8">
        <v>0</v>
      </c>
      <c r="N60" s="8" t="s">
        <v>1</v>
      </c>
      <c r="O60" s="10" t="s">
        <v>397</v>
      </c>
    </row>
    <row r="61" spans="1:15" s="19" customFormat="1" ht="60" customHeight="1" x14ac:dyDescent="0.2">
      <c r="A61" s="20" t="e">
        <f>IF(MAX(#REF!)&gt;=ROW()-5,ROW()-5,"")</f>
        <v>#REF!</v>
      </c>
      <c r="B61" s="2" t="s">
        <v>398</v>
      </c>
      <c r="C61" s="1" t="s">
        <v>162</v>
      </c>
      <c r="D61" s="3">
        <v>44287</v>
      </c>
      <c r="E61" s="2" t="s">
        <v>71</v>
      </c>
      <c r="F61" s="4">
        <v>4010701000913</v>
      </c>
      <c r="G61" s="21" t="s">
        <v>206</v>
      </c>
      <c r="H61" s="6">
        <v>25850000</v>
      </c>
      <c r="I61" s="6">
        <v>25850000</v>
      </c>
      <c r="J61" s="8">
        <v>1</v>
      </c>
      <c r="K61" s="22"/>
      <c r="L61" s="8" t="s">
        <v>1</v>
      </c>
      <c r="M61" s="8">
        <v>0</v>
      </c>
      <c r="N61" s="8" t="s">
        <v>1</v>
      </c>
      <c r="O61" s="10">
        <v>0</v>
      </c>
    </row>
    <row r="62" spans="1:15" s="19" customFormat="1" ht="60" customHeight="1" x14ac:dyDescent="0.2">
      <c r="A62" s="20" t="e">
        <f>IF(MAX(#REF!)&gt;=ROW()-5,ROW()-5,"")</f>
        <v>#REF!</v>
      </c>
      <c r="B62" s="2" t="s">
        <v>179</v>
      </c>
      <c r="C62" s="1" t="s">
        <v>162</v>
      </c>
      <c r="D62" s="3">
        <v>44287</v>
      </c>
      <c r="E62" s="2" t="s">
        <v>180</v>
      </c>
      <c r="F62" s="4">
        <v>9040001042822</v>
      </c>
      <c r="G62" s="21" t="s">
        <v>206</v>
      </c>
      <c r="H62" s="6">
        <v>3740088</v>
      </c>
      <c r="I62" s="6">
        <v>3740088</v>
      </c>
      <c r="J62" s="8">
        <v>1</v>
      </c>
      <c r="K62" s="22"/>
      <c r="L62" s="8" t="s">
        <v>1</v>
      </c>
      <c r="M62" s="8">
        <v>0</v>
      </c>
      <c r="N62" s="8" t="s">
        <v>1</v>
      </c>
      <c r="O62" s="10">
        <v>0</v>
      </c>
    </row>
    <row r="63" spans="1:15" s="19" customFormat="1" ht="60" customHeight="1" x14ac:dyDescent="0.2">
      <c r="A63" s="20" t="e">
        <f>IF(MAX(#REF!)&gt;=ROW()-5,ROW()-5,"")</f>
        <v>#REF!</v>
      </c>
      <c r="B63" s="2" t="s">
        <v>181</v>
      </c>
      <c r="C63" s="1" t="s">
        <v>162</v>
      </c>
      <c r="D63" s="3">
        <v>44287</v>
      </c>
      <c r="E63" s="2" t="s">
        <v>182</v>
      </c>
      <c r="F63" s="4">
        <v>8040001045891</v>
      </c>
      <c r="G63" s="21" t="s">
        <v>206</v>
      </c>
      <c r="H63" s="6">
        <v>10488720</v>
      </c>
      <c r="I63" s="6">
        <v>10488720</v>
      </c>
      <c r="J63" s="8">
        <v>1</v>
      </c>
      <c r="K63" s="22"/>
      <c r="L63" s="8" t="s">
        <v>1</v>
      </c>
      <c r="M63" s="8">
        <v>0</v>
      </c>
      <c r="N63" s="8" t="s">
        <v>1</v>
      </c>
      <c r="O63" s="10">
        <v>0</v>
      </c>
    </row>
    <row r="64" spans="1:15" s="19" customFormat="1" ht="60" customHeight="1" x14ac:dyDescent="0.2">
      <c r="A64" s="20" t="e">
        <f>IF(MAX(#REF!)&gt;=ROW()-5,ROW()-5,"")</f>
        <v>#REF!</v>
      </c>
      <c r="B64" s="2" t="s">
        <v>183</v>
      </c>
      <c r="C64" s="1" t="s">
        <v>162</v>
      </c>
      <c r="D64" s="3">
        <v>44287</v>
      </c>
      <c r="E64" s="2" t="s">
        <v>167</v>
      </c>
      <c r="F64" s="4">
        <v>9040001044645</v>
      </c>
      <c r="G64" s="21" t="s">
        <v>218</v>
      </c>
      <c r="H64" s="6">
        <v>682197441</v>
      </c>
      <c r="I64" s="6" t="s">
        <v>399</v>
      </c>
      <c r="J64" s="8">
        <v>1</v>
      </c>
      <c r="K64" s="22"/>
      <c r="L64" s="8" t="s">
        <v>1</v>
      </c>
      <c r="M64" s="8">
        <v>0</v>
      </c>
      <c r="N64" s="8" t="s">
        <v>1</v>
      </c>
      <c r="O64" s="10" t="s">
        <v>400</v>
      </c>
    </row>
    <row r="65" spans="1:15" s="19" customFormat="1" ht="67.5" customHeight="1" x14ac:dyDescent="0.2">
      <c r="A65" s="20" t="e">
        <f>IF(MAX(#REF!)&gt;=ROW()-5,ROW()-5,"")</f>
        <v>#REF!</v>
      </c>
      <c r="B65" s="2" t="s">
        <v>184</v>
      </c>
      <c r="C65" s="1" t="s">
        <v>162</v>
      </c>
      <c r="D65" s="3">
        <v>44287</v>
      </c>
      <c r="E65" s="2" t="s">
        <v>167</v>
      </c>
      <c r="F65" s="4">
        <v>9040001044645</v>
      </c>
      <c r="G65" s="21" t="s">
        <v>218</v>
      </c>
      <c r="H65" s="6">
        <v>40801337</v>
      </c>
      <c r="I65" s="6" t="s">
        <v>401</v>
      </c>
      <c r="J65" s="8">
        <v>1</v>
      </c>
      <c r="K65" s="22"/>
      <c r="L65" s="8" t="s">
        <v>1</v>
      </c>
      <c r="M65" s="8">
        <v>0</v>
      </c>
      <c r="N65" s="8" t="s">
        <v>1</v>
      </c>
      <c r="O65" s="10" t="s">
        <v>402</v>
      </c>
    </row>
    <row r="66" spans="1:15" s="19" customFormat="1" ht="67.5" customHeight="1" x14ac:dyDescent="0.2">
      <c r="A66" s="20" t="e">
        <f>IF(MAX(#REF!)&gt;=ROW()-5,ROW()-5,"")</f>
        <v>#REF!</v>
      </c>
      <c r="B66" s="2" t="s">
        <v>185</v>
      </c>
      <c r="C66" s="1" t="s">
        <v>162</v>
      </c>
      <c r="D66" s="3">
        <v>44287</v>
      </c>
      <c r="E66" s="2" t="s">
        <v>167</v>
      </c>
      <c r="F66" s="4">
        <v>9040001044645</v>
      </c>
      <c r="G66" s="21" t="s">
        <v>218</v>
      </c>
      <c r="H66" s="6">
        <v>14245275</v>
      </c>
      <c r="I66" s="6">
        <v>14245275</v>
      </c>
      <c r="J66" s="8">
        <v>1</v>
      </c>
      <c r="K66" s="22"/>
      <c r="L66" s="8" t="s">
        <v>1</v>
      </c>
      <c r="M66" s="8">
        <v>0</v>
      </c>
      <c r="N66" s="8" t="s">
        <v>1</v>
      </c>
      <c r="O66" s="10" t="s">
        <v>216</v>
      </c>
    </row>
    <row r="67" spans="1:15" s="19" customFormat="1" ht="67.5" customHeight="1" x14ac:dyDescent="0.2">
      <c r="A67" s="20" t="e">
        <f>IF(MAX(#REF!)&gt;=ROW()-5,ROW()-5,"")</f>
        <v>#REF!</v>
      </c>
      <c r="B67" s="2" t="s">
        <v>186</v>
      </c>
      <c r="C67" s="1" t="s">
        <v>162</v>
      </c>
      <c r="D67" s="3">
        <v>44287</v>
      </c>
      <c r="E67" s="2" t="s">
        <v>167</v>
      </c>
      <c r="F67" s="4">
        <v>9040001044645</v>
      </c>
      <c r="G67" s="21" t="s">
        <v>218</v>
      </c>
      <c r="H67" s="6">
        <v>111008784</v>
      </c>
      <c r="I67" s="6">
        <v>111008784</v>
      </c>
      <c r="J67" s="8">
        <v>1</v>
      </c>
      <c r="K67" s="22"/>
      <c r="L67" s="8" t="s">
        <v>1</v>
      </c>
      <c r="M67" s="8">
        <v>0</v>
      </c>
      <c r="N67" s="8" t="s">
        <v>1</v>
      </c>
      <c r="O67" s="10">
        <v>0</v>
      </c>
    </row>
    <row r="68" spans="1:15" s="19" customFormat="1" ht="67.5" customHeight="1" x14ac:dyDescent="0.2">
      <c r="A68" s="20" t="e">
        <f>IF(MAX(#REF!)&gt;=ROW()-5,ROW()-5,"")</f>
        <v>#REF!</v>
      </c>
      <c r="B68" s="2" t="s">
        <v>187</v>
      </c>
      <c r="C68" s="1" t="s">
        <v>162</v>
      </c>
      <c r="D68" s="3">
        <v>44287</v>
      </c>
      <c r="E68" s="2" t="s">
        <v>167</v>
      </c>
      <c r="F68" s="4">
        <v>9040001044645</v>
      </c>
      <c r="G68" s="21" t="s">
        <v>218</v>
      </c>
      <c r="H68" s="6">
        <v>1505748</v>
      </c>
      <c r="I68" s="6">
        <v>1505748</v>
      </c>
      <c r="J68" s="8">
        <v>1</v>
      </c>
      <c r="K68" s="22"/>
      <c r="L68" s="8" t="s">
        <v>1</v>
      </c>
      <c r="M68" s="8">
        <v>0</v>
      </c>
      <c r="N68" s="8" t="s">
        <v>1</v>
      </c>
      <c r="O68" s="10">
        <v>0</v>
      </c>
    </row>
    <row r="69" spans="1:15" s="19" customFormat="1" ht="67.5" customHeight="1" x14ac:dyDescent="0.2">
      <c r="A69" s="20" t="e">
        <f>IF(MAX(#REF!)&gt;=ROW()-5,ROW()-5,"")</f>
        <v>#REF!</v>
      </c>
      <c r="B69" s="2" t="s">
        <v>188</v>
      </c>
      <c r="C69" s="1" t="s">
        <v>160</v>
      </c>
      <c r="D69" s="3">
        <v>44287</v>
      </c>
      <c r="E69" s="2" t="s">
        <v>167</v>
      </c>
      <c r="F69" s="4">
        <v>9040001044645</v>
      </c>
      <c r="G69" s="21" t="s">
        <v>218</v>
      </c>
      <c r="H69" s="6" t="s">
        <v>403</v>
      </c>
      <c r="I69" s="6">
        <v>13476509</v>
      </c>
      <c r="J69" s="8" t="s">
        <v>336</v>
      </c>
      <c r="K69" s="22"/>
      <c r="L69" s="8" t="s">
        <v>1</v>
      </c>
      <c r="M69" s="8">
        <v>0</v>
      </c>
      <c r="N69" s="8" t="s">
        <v>1</v>
      </c>
      <c r="O69" s="10" t="s">
        <v>404</v>
      </c>
    </row>
    <row r="70" spans="1:15" s="19" customFormat="1" ht="67.5" customHeight="1" x14ac:dyDescent="0.2">
      <c r="A70" s="20" t="e">
        <f>IF(MAX(#REF!)&gt;=ROW()-5,ROW()-5,"")</f>
        <v>#REF!</v>
      </c>
      <c r="B70" s="2" t="s">
        <v>189</v>
      </c>
      <c r="C70" s="1" t="s">
        <v>162</v>
      </c>
      <c r="D70" s="3">
        <v>44287</v>
      </c>
      <c r="E70" s="2" t="s">
        <v>167</v>
      </c>
      <c r="F70" s="4">
        <v>9040001044645</v>
      </c>
      <c r="G70" s="21" t="s">
        <v>218</v>
      </c>
      <c r="H70" s="6">
        <v>16069164</v>
      </c>
      <c r="I70" s="6">
        <v>16069164</v>
      </c>
      <c r="J70" s="8">
        <v>1</v>
      </c>
      <c r="K70" s="22"/>
      <c r="L70" s="8" t="s">
        <v>1</v>
      </c>
      <c r="M70" s="8">
        <v>0</v>
      </c>
      <c r="N70" s="8" t="s">
        <v>1</v>
      </c>
      <c r="O70" s="10" t="s">
        <v>216</v>
      </c>
    </row>
    <row r="71" spans="1:15" s="19" customFormat="1" ht="67.5" customHeight="1" x14ac:dyDescent="0.2">
      <c r="A71" s="20" t="e">
        <f>IF(MAX(#REF!)&gt;=ROW()-5,ROW()-5,"")</f>
        <v>#REF!</v>
      </c>
      <c r="B71" s="2" t="s">
        <v>190</v>
      </c>
      <c r="C71" s="1" t="s">
        <v>162</v>
      </c>
      <c r="D71" s="3">
        <v>44287</v>
      </c>
      <c r="E71" s="2" t="s">
        <v>167</v>
      </c>
      <c r="F71" s="4">
        <v>9040001044645</v>
      </c>
      <c r="G71" s="21" t="s">
        <v>218</v>
      </c>
      <c r="H71" s="6">
        <v>4078800</v>
      </c>
      <c r="I71" s="6">
        <v>4078800</v>
      </c>
      <c r="J71" s="8">
        <v>1</v>
      </c>
      <c r="K71" s="22"/>
      <c r="L71" s="8" t="s">
        <v>1</v>
      </c>
      <c r="M71" s="8">
        <v>0</v>
      </c>
      <c r="N71" s="8" t="s">
        <v>1</v>
      </c>
      <c r="O71" s="10">
        <v>0</v>
      </c>
    </row>
    <row r="72" spans="1:15" s="19" customFormat="1" ht="67.5" customHeight="1" x14ac:dyDescent="0.2">
      <c r="A72" s="20" t="e">
        <f>IF(MAX(#REF!)&gt;=ROW()-5,ROW()-5,"")</f>
        <v>#REF!</v>
      </c>
      <c r="B72" s="2" t="s">
        <v>191</v>
      </c>
      <c r="C72" s="1" t="s">
        <v>162</v>
      </c>
      <c r="D72" s="3">
        <v>44287</v>
      </c>
      <c r="E72" s="2" t="s">
        <v>167</v>
      </c>
      <c r="F72" s="4">
        <v>9040001044645</v>
      </c>
      <c r="G72" s="21" t="s">
        <v>218</v>
      </c>
      <c r="H72" s="6">
        <v>3317460</v>
      </c>
      <c r="I72" s="6">
        <v>3317460</v>
      </c>
      <c r="J72" s="8">
        <v>1</v>
      </c>
      <c r="K72" s="22"/>
      <c r="L72" s="8" t="s">
        <v>1</v>
      </c>
      <c r="M72" s="8">
        <v>0</v>
      </c>
      <c r="N72" s="8" t="s">
        <v>1</v>
      </c>
      <c r="O72" s="10">
        <v>0</v>
      </c>
    </row>
    <row r="73" spans="1:15" s="19" customFormat="1" ht="67.5" customHeight="1" x14ac:dyDescent="0.2">
      <c r="A73" s="20" t="e">
        <f>IF(MAX(#REF!)&gt;=ROW()-5,ROW()-5,"")</f>
        <v>#REF!</v>
      </c>
      <c r="B73" s="2" t="s">
        <v>192</v>
      </c>
      <c r="C73" s="1" t="s">
        <v>162</v>
      </c>
      <c r="D73" s="3">
        <v>44287</v>
      </c>
      <c r="E73" s="2" t="s">
        <v>123</v>
      </c>
      <c r="F73" s="4">
        <v>5040001008612</v>
      </c>
      <c r="G73" s="21" t="s">
        <v>218</v>
      </c>
      <c r="H73" s="6">
        <v>2898192</v>
      </c>
      <c r="I73" s="6">
        <v>2898192</v>
      </c>
      <c r="J73" s="8">
        <v>1</v>
      </c>
      <c r="K73" s="22"/>
      <c r="L73" s="8" t="s">
        <v>1</v>
      </c>
      <c r="M73" s="8">
        <v>0</v>
      </c>
      <c r="N73" s="8" t="s">
        <v>1</v>
      </c>
      <c r="O73" s="10">
        <v>0</v>
      </c>
    </row>
    <row r="74" spans="1:15" s="19" customFormat="1" ht="67.5" customHeight="1" x14ac:dyDescent="0.2">
      <c r="A74" s="20" t="e">
        <f>IF(MAX(#REF!)&gt;=ROW()-5,ROW()-5,"")</f>
        <v>#REF!</v>
      </c>
      <c r="B74" s="2" t="s">
        <v>193</v>
      </c>
      <c r="C74" s="1" t="s">
        <v>162</v>
      </c>
      <c r="D74" s="3">
        <v>44287</v>
      </c>
      <c r="E74" s="2" t="s">
        <v>194</v>
      </c>
      <c r="F74" s="4">
        <v>4010001034562</v>
      </c>
      <c r="G74" s="21" t="s">
        <v>218</v>
      </c>
      <c r="H74" s="6">
        <v>1341732</v>
      </c>
      <c r="I74" s="6">
        <v>1341732</v>
      </c>
      <c r="J74" s="8">
        <v>1</v>
      </c>
      <c r="K74" s="22"/>
      <c r="L74" s="8" t="s">
        <v>1</v>
      </c>
      <c r="M74" s="8">
        <v>0</v>
      </c>
      <c r="N74" s="8" t="s">
        <v>1</v>
      </c>
      <c r="O74" s="10">
        <v>0</v>
      </c>
    </row>
    <row r="75" spans="1:15" s="19" customFormat="1" ht="75.599999999999994" x14ac:dyDescent="0.2">
      <c r="A75" s="20" t="e">
        <f>IF(MAX(#REF!)&gt;=ROW()-5,ROW()-5,"")</f>
        <v>#REF!</v>
      </c>
      <c r="B75" s="2" t="s">
        <v>195</v>
      </c>
      <c r="C75" s="1" t="s">
        <v>162</v>
      </c>
      <c r="D75" s="3">
        <v>44287</v>
      </c>
      <c r="E75" s="2" t="s">
        <v>196</v>
      </c>
      <c r="F75" s="4">
        <v>4010005002383</v>
      </c>
      <c r="G75" s="21" t="s">
        <v>218</v>
      </c>
      <c r="H75" s="6">
        <v>1139923</v>
      </c>
      <c r="I75" s="6" t="s">
        <v>197</v>
      </c>
      <c r="J75" s="8">
        <v>1</v>
      </c>
      <c r="K75" s="22"/>
      <c r="L75" s="8" t="s">
        <v>1</v>
      </c>
      <c r="M75" s="8">
        <v>0</v>
      </c>
      <c r="N75" s="8" t="s">
        <v>1</v>
      </c>
      <c r="O75" s="10" t="s">
        <v>405</v>
      </c>
    </row>
    <row r="76" spans="1:15" s="19" customFormat="1" ht="108" x14ac:dyDescent="0.2">
      <c r="A76" s="20" t="e">
        <f>IF(MAX(#REF!)&gt;=ROW()-5,ROW()-5,"")</f>
        <v>#REF!</v>
      </c>
      <c r="B76" s="2" t="s">
        <v>406</v>
      </c>
      <c r="C76" s="1" t="s">
        <v>162</v>
      </c>
      <c r="D76" s="3">
        <v>44287</v>
      </c>
      <c r="E76" s="2" t="s">
        <v>167</v>
      </c>
      <c r="F76" s="4">
        <v>9040001044645</v>
      </c>
      <c r="G76" s="21" t="s">
        <v>213</v>
      </c>
      <c r="H76" s="6">
        <v>1161242</v>
      </c>
      <c r="I76" s="6">
        <v>1161242</v>
      </c>
      <c r="J76" s="8">
        <v>1</v>
      </c>
      <c r="K76" s="22"/>
      <c r="L76" s="8" t="s">
        <v>1</v>
      </c>
      <c r="M76" s="8">
        <v>0</v>
      </c>
      <c r="N76" s="8" t="s">
        <v>1</v>
      </c>
      <c r="O76" s="10">
        <v>0</v>
      </c>
    </row>
    <row r="77" spans="1:15" s="19" customFormat="1" ht="75.599999999999994" x14ac:dyDescent="0.2">
      <c r="A77" s="20" t="e">
        <f>IF(MAX(#REF!)&gt;=ROW()-5,ROW()-5,"")</f>
        <v>#REF!</v>
      </c>
      <c r="B77" s="2" t="s">
        <v>407</v>
      </c>
      <c r="C77" s="1" t="s">
        <v>43</v>
      </c>
      <c r="D77" s="3">
        <v>44308</v>
      </c>
      <c r="E77" s="2" t="s">
        <v>388</v>
      </c>
      <c r="F77" s="4">
        <v>7010001064648</v>
      </c>
      <c r="G77" s="21" t="s">
        <v>225</v>
      </c>
      <c r="H77" s="6" t="s">
        <v>234</v>
      </c>
      <c r="I77" s="6">
        <v>30013500</v>
      </c>
      <c r="J77" s="8" t="s">
        <v>235</v>
      </c>
      <c r="K77" s="22"/>
      <c r="L77" s="8" t="s">
        <v>1</v>
      </c>
      <c r="M77" s="8">
        <v>0</v>
      </c>
      <c r="N77" s="8" t="s">
        <v>1</v>
      </c>
      <c r="O77" s="10">
        <v>0</v>
      </c>
    </row>
    <row r="78" spans="1:15" s="19" customFormat="1" ht="86.4" x14ac:dyDescent="0.2">
      <c r="A78" s="20" t="e">
        <f>IF(MAX(#REF!)&gt;=ROW()-5,ROW()-5,"")</f>
        <v>#REF!</v>
      </c>
      <c r="B78" s="2" t="s">
        <v>408</v>
      </c>
      <c r="C78" s="1" t="s">
        <v>43</v>
      </c>
      <c r="D78" s="3">
        <v>44313</v>
      </c>
      <c r="E78" s="2" t="s">
        <v>228</v>
      </c>
      <c r="F78" s="4">
        <v>5010005007398</v>
      </c>
      <c r="G78" s="21" t="s">
        <v>229</v>
      </c>
      <c r="H78" s="6">
        <v>2373800</v>
      </c>
      <c r="I78" s="6" t="s">
        <v>409</v>
      </c>
      <c r="J78" s="8">
        <v>1</v>
      </c>
      <c r="K78" s="22"/>
      <c r="L78" s="8" t="s">
        <v>1</v>
      </c>
      <c r="M78" s="8">
        <v>0</v>
      </c>
      <c r="N78" s="8" t="s">
        <v>1</v>
      </c>
      <c r="O78" s="10" t="s">
        <v>410</v>
      </c>
    </row>
    <row r="79" spans="1:15" s="19" customFormat="1" ht="67.5" customHeight="1" x14ac:dyDescent="0.2">
      <c r="A79" s="20" t="e">
        <f>IF(MAX(#REF!)&gt;=ROW()-5,ROW()-5,"")</f>
        <v>#REF!</v>
      </c>
      <c r="B79" s="2" t="e">
        <f>IF(A79="","",VLOOKUP(A79,#REF!,4,FALSE))</f>
        <v>#REF!</v>
      </c>
      <c r="C79" s="1" t="e">
        <f>IF(A79="","",VLOOKUP(A79,#REF!,5,FALSE))</f>
        <v>#REF!</v>
      </c>
      <c r="D79" s="3" t="e">
        <f>IF(A79="","",VLOOKUP(A79,#REF!,8,FALSE))</f>
        <v>#REF!</v>
      </c>
      <c r="E79" s="2" t="e">
        <f>IF(A79="","",VLOOKUP(A79,#REF!,9,FALSE))</f>
        <v>#REF!</v>
      </c>
      <c r="F79" s="4" t="e">
        <f>IF(A79="","",VLOOKUP(A79,#REF!,10,FALSE))</f>
        <v>#REF!</v>
      </c>
      <c r="G79" s="21" t="e">
        <f>IF(A79="","",VLOOKUP(A79,#REF!,30,FALSE))</f>
        <v>#REF!</v>
      </c>
      <c r="H79" s="6" t="e">
        <f>IF(A79="","",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#REF!</v>
      </c>
      <c r="I79" s="6" t="e">
        <f>IF(A79="","",VLOOKUP(A79,#REF!,14,FALSE))</f>
        <v>#REF!</v>
      </c>
      <c r="J79" s="8" t="e">
        <f>IF(A79="","",IF(VLOOKUP(A79,#REF!,20,FALSE)="②同種の他の契約の予定価格を類推されるおそれがあるため公表しない","－",IF(VLOOKUP(A79,#REF!,20,FALSE)="－","－",IF(VLOOKUP(A79,#REF!,6,FALSE)&lt;&gt;"",TEXT(VLOOKUP(A79,#REF!,16,FALSE),"#.0%")&amp;CHAR(10)&amp;"(B/A×100)",VLOOKUP(A79,#REF!,16,FALSE)))))</f>
        <v>#REF!</v>
      </c>
      <c r="K79" s="22"/>
      <c r="L79" s="8" t="e">
        <f>IF(A79="","",IF(VLOOKUP(A79,#REF!,26,FALSE)="①公益社団法人","公社",IF(VLOOKUP(A79,#REF!,26,FALSE)="②公益財団法人","公財","")))</f>
        <v>#REF!</v>
      </c>
      <c r="M79" s="8" t="e">
        <f>IF(A79="","",VLOOKUP(A79,#REF!,27,FALSE))</f>
        <v>#REF!</v>
      </c>
      <c r="N79" s="8" t="e">
        <f>IF(A79="","",IF(VLOOKUP(A79,#REF!,27,FALSE)="国所管",VLOOKUP(A79,#REF!,21,FALSE),""))</f>
        <v>#REF!</v>
      </c>
      <c r="O79" s="10" t="e">
        <f>IF(A79="","",IF(AND(#REF!="○",#REF!="分担契約/単価契約"),"単価契約"&amp;CHAR(10)&amp;"予定調達総額 "&amp;TEXT(VLOOKUP(A79,#REF!,15,FALSE),"#,##0円")&amp;"(B)"&amp;CHAR(10)&amp;"分担契約"&amp;CHAR(10)&amp;VLOOKUP(A79,#REF!,31,FALSE),IF(AND(#REF!="○",#REF!="分担契約"),"分担契約"&amp;CHAR(10)&amp;"契約総額 "&amp;TEXT(VLOOKUP(A79,#REF!,15,FALSE),"#,##0円")&amp;"(B)"&amp;CHAR(10)&amp;VLOOKUP(A79,#REF!,31,FALSE),(IF(#REF!="分担契約/単価契約","単価契約"&amp;CHAR(10)&amp;"予定調達総額 "&amp;TEXT(VLOOKUP(A79,#REF!,15,FALSE),"#,##0円")&amp;CHAR(10)&amp;"分担契約"&amp;CHAR(10)&amp;VLOOKUP(A79,#REF!,31,FALSE),IF(#REF!="分担契約","分担契約"&amp;CHAR(10)&amp;"契約総額 "&amp;TEXT(VLOOKUP(A79,#REF!,15,FALSE),"#,##0円")&amp;CHAR(10)&amp;VLOOKUP(A79,#REF!,31,FALSE),IF(#REF!="単価契約","単価契約"&amp;CHAR(10)&amp;"予定調達総額 "&amp;TEXT(VLOOKUP(A79,#REF!,15,FALSE),"#,##0円")&amp;CHAR(10)&amp;VLOOKUP(A79,#REF!,31,FALSE),VLOOKUP(A79,#REF!,31,FALSE))))))))</f>
        <v>#REF!</v>
      </c>
    </row>
    <row r="80" spans="1:15" s="19" customFormat="1" ht="67.5" customHeight="1" x14ac:dyDescent="0.2">
      <c r="A80" s="20" t="e">
        <f>IF(MAX(#REF!)&gt;=ROW()-5,ROW()-5,"")</f>
        <v>#REF!</v>
      </c>
      <c r="B80" s="2" t="e">
        <f>IF(A80="","",VLOOKUP(A80,#REF!,4,FALSE))</f>
        <v>#REF!</v>
      </c>
      <c r="C80" s="1" t="e">
        <f>IF(A80="","",VLOOKUP(A80,#REF!,5,FALSE))</f>
        <v>#REF!</v>
      </c>
      <c r="D80" s="3" t="e">
        <f>IF(A80="","",VLOOKUP(A80,#REF!,8,FALSE))</f>
        <v>#REF!</v>
      </c>
      <c r="E80" s="2" t="e">
        <f>IF(A80="","",VLOOKUP(A80,#REF!,9,FALSE))</f>
        <v>#REF!</v>
      </c>
      <c r="F80" s="4" t="e">
        <f>IF(A80="","",VLOOKUP(A80,#REF!,10,FALSE))</f>
        <v>#REF!</v>
      </c>
      <c r="G80" s="21" t="e">
        <f>IF(A80="","",VLOOKUP(A80,#REF!,30,FALSE))</f>
        <v>#REF!</v>
      </c>
      <c r="H80" s="6" t="e">
        <f>IF(A80="","",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#REF!</v>
      </c>
      <c r="I80" s="6" t="e">
        <f>IF(A80="","",VLOOKUP(A80,#REF!,14,FALSE))</f>
        <v>#REF!</v>
      </c>
      <c r="J80" s="8" t="e">
        <f>IF(A80="","",IF(VLOOKUP(A80,#REF!,20,FALSE)="②同種の他の契約の予定価格を類推されるおそれがあるため公表しない","－",IF(VLOOKUP(A80,#REF!,20,FALSE)="－","－",IF(VLOOKUP(A80,#REF!,6,FALSE)&lt;&gt;"",TEXT(VLOOKUP(A80,#REF!,16,FALSE),"#.0%")&amp;CHAR(10)&amp;"(B/A×100)",VLOOKUP(A80,#REF!,16,FALSE)))))</f>
        <v>#REF!</v>
      </c>
      <c r="K80" s="22"/>
      <c r="L80" s="8" t="e">
        <f>IF(A80="","",IF(VLOOKUP(A80,#REF!,26,FALSE)="①公益社団法人","公社",IF(VLOOKUP(A80,#REF!,26,FALSE)="②公益財団法人","公財","")))</f>
        <v>#REF!</v>
      </c>
      <c r="M80" s="8" t="e">
        <f>IF(A80="","",VLOOKUP(A80,#REF!,27,FALSE))</f>
        <v>#REF!</v>
      </c>
      <c r="N80" s="8" t="e">
        <f>IF(A80="","",IF(VLOOKUP(A80,#REF!,27,FALSE)="国所管",VLOOKUP(A80,#REF!,21,FALSE),""))</f>
        <v>#REF!</v>
      </c>
      <c r="O80" s="10" t="e">
        <f>IF(A80="","",IF(AND(#REF!="○",#REF!="分担契約/単価契約"),"単価契約"&amp;CHAR(10)&amp;"予定調達総額 "&amp;TEXT(VLOOKUP(A80,#REF!,15,FALSE),"#,##0円")&amp;"(B)"&amp;CHAR(10)&amp;"分担契約"&amp;CHAR(10)&amp;VLOOKUP(A80,#REF!,31,FALSE),IF(AND(#REF!="○",#REF!="分担契約"),"分担契約"&amp;CHAR(10)&amp;"契約総額 "&amp;TEXT(VLOOKUP(A80,#REF!,15,FALSE),"#,##0円")&amp;"(B)"&amp;CHAR(10)&amp;VLOOKUP(A80,#REF!,31,FALSE),(IF(#REF!="分担契約/単価契約","単価契約"&amp;CHAR(10)&amp;"予定調達総額 "&amp;TEXT(VLOOKUP(A80,#REF!,15,FALSE),"#,##0円")&amp;CHAR(10)&amp;"分担契約"&amp;CHAR(10)&amp;VLOOKUP(A80,#REF!,31,FALSE),IF(#REF!="分担契約","分担契約"&amp;CHAR(10)&amp;"契約総額 "&amp;TEXT(VLOOKUP(A80,#REF!,15,FALSE),"#,##0円")&amp;CHAR(10)&amp;VLOOKUP(A80,#REF!,31,FALSE),IF(#REF!="単価契約","単価契約"&amp;CHAR(10)&amp;"予定調達総額 "&amp;TEXT(VLOOKUP(A80,#REF!,15,FALSE),"#,##0円")&amp;CHAR(10)&amp;VLOOKUP(A80,#REF!,31,FALSE),VLOOKUP(A80,#REF!,31,FALSE))))))))</f>
        <v>#REF!</v>
      </c>
    </row>
    <row r="81" spans="1:15" s="19" customFormat="1" ht="67.5" customHeight="1" x14ac:dyDescent="0.2">
      <c r="A81" s="20" t="e">
        <f>IF(MAX(#REF!)&gt;=ROW()-5,ROW()-5,"")</f>
        <v>#REF!</v>
      </c>
      <c r="B81" s="2" t="e">
        <f>IF(A81="","",VLOOKUP(A81,#REF!,4,FALSE))</f>
        <v>#REF!</v>
      </c>
      <c r="C81" s="1" t="e">
        <f>IF(A81="","",VLOOKUP(A81,#REF!,5,FALSE))</f>
        <v>#REF!</v>
      </c>
      <c r="D81" s="3" t="e">
        <f>IF(A81="","",VLOOKUP(A81,#REF!,8,FALSE))</f>
        <v>#REF!</v>
      </c>
      <c r="E81" s="2" t="e">
        <f>IF(A81="","",VLOOKUP(A81,#REF!,9,FALSE))</f>
        <v>#REF!</v>
      </c>
      <c r="F81" s="4" t="e">
        <f>IF(A81="","",VLOOKUP(A81,#REF!,10,FALSE))</f>
        <v>#REF!</v>
      </c>
      <c r="G81" s="21" t="e">
        <f>IF(A81="","",VLOOKUP(A81,#REF!,30,FALSE))</f>
        <v>#REF!</v>
      </c>
      <c r="H81" s="6" t="e">
        <f>IF(A81="","",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#REF!</v>
      </c>
      <c r="I81" s="6" t="e">
        <f>IF(A81="","",VLOOKUP(A81,#REF!,14,FALSE))</f>
        <v>#REF!</v>
      </c>
      <c r="J81" s="8" t="e">
        <f>IF(A81="","",IF(VLOOKUP(A81,#REF!,20,FALSE)="②同種の他の契約の予定価格を類推されるおそれがあるため公表しない","－",IF(VLOOKUP(A81,#REF!,20,FALSE)="－","－",IF(VLOOKUP(A81,#REF!,6,FALSE)&lt;&gt;"",TEXT(VLOOKUP(A81,#REF!,16,FALSE),"#.0%")&amp;CHAR(10)&amp;"(B/A×100)",VLOOKUP(A81,#REF!,16,FALSE)))))</f>
        <v>#REF!</v>
      </c>
      <c r="K81" s="22"/>
      <c r="L81" s="8" t="e">
        <f>IF(A81="","",IF(VLOOKUP(A81,#REF!,26,FALSE)="①公益社団法人","公社",IF(VLOOKUP(A81,#REF!,26,FALSE)="②公益財団法人","公財","")))</f>
        <v>#REF!</v>
      </c>
      <c r="M81" s="8" t="e">
        <f>IF(A81="","",VLOOKUP(A81,#REF!,27,FALSE))</f>
        <v>#REF!</v>
      </c>
      <c r="N81" s="8" t="e">
        <f>IF(A81="","",IF(VLOOKUP(A81,#REF!,27,FALSE)="国所管",VLOOKUP(A81,#REF!,21,FALSE),""))</f>
        <v>#REF!</v>
      </c>
      <c r="O81" s="10" t="e">
        <f>IF(A81="","",IF(AND(#REF!="○",#REF!="分担契約/単価契約"),"単価契約"&amp;CHAR(10)&amp;"予定調達総額 "&amp;TEXT(VLOOKUP(A81,#REF!,15,FALSE),"#,##0円")&amp;"(B)"&amp;CHAR(10)&amp;"分担契約"&amp;CHAR(10)&amp;VLOOKUP(A81,#REF!,31,FALSE),IF(AND(#REF!="○",#REF!="分担契約"),"分担契約"&amp;CHAR(10)&amp;"契約総額 "&amp;TEXT(VLOOKUP(A81,#REF!,15,FALSE),"#,##0円")&amp;"(B)"&amp;CHAR(10)&amp;VLOOKUP(A81,#REF!,31,FALSE),(IF(#REF!="分担契約/単価契約","単価契約"&amp;CHAR(10)&amp;"予定調達総額 "&amp;TEXT(VLOOKUP(A81,#REF!,15,FALSE),"#,##0円")&amp;CHAR(10)&amp;"分担契約"&amp;CHAR(10)&amp;VLOOKUP(A81,#REF!,31,FALSE),IF(#REF!="分担契約","分担契約"&amp;CHAR(10)&amp;"契約総額 "&amp;TEXT(VLOOKUP(A81,#REF!,15,FALSE),"#,##0円")&amp;CHAR(10)&amp;VLOOKUP(A81,#REF!,31,FALSE),IF(#REF!="単価契約","単価契約"&amp;CHAR(10)&amp;"予定調達総額 "&amp;TEXT(VLOOKUP(A81,#REF!,15,FALSE),"#,##0円")&amp;CHAR(10)&amp;VLOOKUP(A81,#REF!,31,FALSE),VLOOKUP(A81,#REF!,31,FALSE))))))))</f>
        <v>#REF!</v>
      </c>
    </row>
    <row r="82" spans="1:15" s="19" customFormat="1" ht="67.5" customHeight="1" x14ac:dyDescent="0.2">
      <c r="A82" s="20" t="e">
        <f>IF(MAX(#REF!)&gt;=ROW()-5,ROW()-5,"")</f>
        <v>#REF!</v>
      </c>
      <c r="B82" s="2" t="e">
        <f>IF(A82="","",VLOOKUP(A82,#REF!,4,FALSE))</f>
        <v>#REF!</v>
      </c>
      <c r="C82" s="1" t="e">
        <f>IF(A82="","",VLOOKUP(A82,#REF!,5,FALSE))</f>
        <v>#REF!</v>
      </c>
      <c r="D82" s="3" t="e">
        <f>IF(A82="","",VLOOKUP(A82,#REF!,8,FALSE))</f>
        <v>#REF!</v>
      </c>
      <c r="E82" s="2" t="e">
        <f>IF(A82="","",VLOOKUP(A82,#REF!,9,FALSE))</f>
        <v>#REF!</v>
      </c>
      <c r="F82" s="4" t="e">
        <f>IF(A82="","",VLOOKUP(A82,#REF!,10,FALSE))</f>
        <v>#REF!</v>
      </c>
      <c r="G82" s="21" t="e">
        <f>IF(A82="","",VLOOKUP(A82,#REF!,30,FALSE))</f>
        <v>#REF!</v>
      </c>
      <c r="H82" s="6" t="e">
        <f>IF(A82="","",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#REF!</v>
      </c>
      <c r="I82" s="6" t="e">
        <f>IF(A82="","",VLOOKUP(A82,#REF!,14,FALSE))</f>
        <v>#REF!</v>
      </c>
      <c r="J82" s="8" t="e">
        <f>IF(A82="","",IF(VLOOKUP(A82,#REF!,20,FALSE)="②同種の他の契約の予定価格を類推されるおそれがあるため公表しない","－",IF(VLOOKUP(A82,#REF!,20,FALSE)="－","－",IF(VLOOKUP(A82,#REF!,6,FALSE)&lt;&gt;"",TEXT(VLOOKUP(A82,#REF!,16,FALSE),"#.0%")&amp;CHAR(10)&amp;"(B/A×100)",VLOOKUP(A82,#REF!,16,FALSE)))))</f>
        <v>#REF!</v>
      </c>
      <c r="K82" s="22"/>
      <c r="L82" s="8" t="e">
        <f>IF(A82="","",IF(VLOOKUP(A82,#REF!,26,FALSE)="①公益社団法人","公社",IF(VLOOKUP(A82,#REF!,26,FALSE)="②公益財団法人","公財","")))</f>
        <v>#REF!</v>
      </c>
      <c r="M82" s="8" t="e">
        <f>IF(A82="","",VLOOKUP(A82,#REF!,27,FALSE))</f>
        <v>#REF!</v>
      </c>
      <c r="N82" s="8" t="e">
        <f>IF(A82="","",IF(VLOOKUP(A82,#REF!,27,FALSE)="国所管",VLOOKUP(A82,#REF!,21,FALSE),""))</f>
        <v>#REF!</v>
      </c>
      <c r="O82" s="10" t="e">
        <f>IF(A82="","",IF(AND(#REF!="○",#REF!="分担契約/単価契約"),"単価契約"&amp;CHAR(10)&amp;"予定調達総額 "&amp;TEXT(VLOOKUP(A82,#REF!,15,FALSE),"#,##0円")&amp;"(B)"&amp;CHAR(10)&amp;"分担契約"&amp;CHAR(10)&amp;VLOOKUP(A82,#REF!,31,FALSE),IF(AND(#REF!="○",#REF!="分担契約"),"分担契約"&amp;CHAR(10)&amp;"契約総額 "&amp;TEXT(VLOOKUP(A82,#REF!,15,FALSE),"#,##0円")&amp;"(B)"&amp;CHAR(10)&amp;VLOOKUP(A82,#REF!,31,FALSE),(IF(#REF!="分担契約/単価契約","単価契約"&amp;CHAR(10)&amp;"予定調達総額 "&amp;TEXT(VLOOKUP(A82,#REF!,15,FALSE),"#,##0円")&amp;CHAR(10)&amp;"分担契約"&amp;CHAR(10)&amp;VLOOKUP(A82,#REF!,31,FALSE),IF(#REF!="分担契約","分担契約"&amp;CHAR(10)&amp;"契約総額 "&amp;TEXT(VLOOKUP(A82,#REF!,15,FALSE),"#,##0円")&amp;CHAR(10)&amp;VLOOKUP(A82,#REF!,31,FALSE),IF(#REF!="単価契約","単価契約"&amp;CHAR(10)&amp;"予定調達総額 "&amp;TEXT(VLOOKUP(A82,#REF!,15,FALSE),"#,##0円")&amp;CHAR(10)&amp;VLOOKUP(A82,#REF!,31,FALSE),VLOOKUP(A82,#REF!,31,FALSE))))))))</f>
        <v>#REF!</v>
      </c>
    </row>
    <row r="83" spans="1:15" s="19" customFormat="1" ht="67.5" customHeight="1" x14ac:dyDescent="0.2">
      <c r="A83" s="20" t="e">
        <f>IF(MAX(#REF!)&gt;=ROW()-5,ROW()-5,"")</f>
        <v>#REF!</v>
      </c>
      <c r="B83" s="2" t="e">
        <f>IF(A83="","",VLOOKUP(A83,#REF!,4,FALSE))</f>
        <v>#REF!</v>
      </c>
      <c r="C83" s="1" t="e">
        <f>IF(A83="","",VLOOKUP(A83,#REF!,5,FALSE))</f>
        <v>#REF!</v>
      </c>
      <c r="D83" s="3" t="e">
        <f>IF(A83="","",VLOOKUP(A83,#REF!,8,FALSE))</f>
        <v>#REF!</v>
      </c>
      <c r="E83" s="2" t="e">
        <f>IF(A83="","",VLOOKUP(A83,#REF!,9,FALSE))</f>
        <v>#REF!</v>
      </c>
      <c r="F83" s="4" t="e">
        <f>IF(A83="","",VLOOKUP(A83,#REF!,10,FALSE))</f>
        <v>#REF!</v>
      </c>
      <c r="G83" s="21" t="e">
        <f>IF(A83="","",VLOOKUP(A83,#REF!,30,FALSE))</f>
        <v>#REF!</v>
      </c>
      <c r="H83" s="6" t="e">
        <f>IF(A83="","",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#REF!</v>
      </c>
      <c r="I83" s="6" t="e">
        <f>IF(A83="","",VLOOKUP(A83,#REF!,14,FALSE))</f>
        <v>#REF!</v>
      </c>
      <c r="J83" s="8" t="e">
        <f>IF(A83="","",IF(VLOOKUP(A83,#REF!,20,FALSE)="②同種の他の契約の予定価格を類推されるおそれがあるため公表しない","－",IF(VLOOKUP(A83,#REF!,20,FALSE)="－","－",IF(VLOOKUP(A83,#REF!,6,FALSE)&lt;&gt;"",TEXT(VLOOKUP(A83,#REF!,16,FALSE),"#.0%")&amp;CHAR(10)&amp;"(B/A×100)",VLOOKUP(A83,#REF!,16,FALSE)))))</f>
        <v>#REF!</v>
      </c>
      <c r="K83" s="22"/>
      <c r="L83" s="8" t="e">
        <f>IF(A83="","",IF(VLOOKUP(A83,#REF!,26,FALSE)="①公益社団法人","公社",IF(VLOOKUP(A83,#REF!,26,FALSE)="②公益財団法人","公財","")))</f>
        <v>#REF!</v>
      </c>
      <c r="M83" s="8" t="e">
        <f>IF(A83="","",VLOOKUP(A83,#REF!,27,FALSE))</f>
        <v>#REF!</v>
      </c>
      <c r="N83" s="8" t="e">
        <f>IF(A83="","",IF(VLOOKUP(A83,#REF!,27,FALSE)="国所管",VLOOKUP(A83,#REF!,21,FALSE),""))</f>
        <v>#REF!</v>
      </c>
      <c r="O83" s="10" t="e">
        <f>IF(A83="","",IF(AND(#REF!="○",#REF!="分担契約/単価契約"),"単価契約"&amp;CHAR(10)&amp;"予定調達総額 "&amp;TEXT(VLOOKUP(A83,#REF!,15,FALSE),"#,##0円")&amp;"(B)"&amp;CHAR(10)&amp;"分担契約"&amp;CHAR(10)&amp;VLOOKUP(A83,#REF!,31,FALSE),IF(AND(#REF!="○",#REF!="分担契約"),"分担契約"&amp;CHAR(10)&amp;"契約総額 "&amp;TEXT(VLOOKUP(A83,#REF!,15,FALSE),"#,##0円")&amp;"(B)"&amp;CHAR(10)&amp;VLOOKUP(A83,#REF!,31,FALSE),(IF(#REF!="分担契約/単価契約","単価契約"&amp;CHAR(10)&amp;"予定調達総額 "&amp;TEXT(VLOOKUP(A83,#REF!,15,FALSE),"#,##0円")&amp;CHAR(10)&amp;"分担契約"&amp;CHAR(10)&amp;VLOOKUP(A83,#REF!,31,FALSE),IF(#REF!="分担契約","分担契約"&amp;CHAR(10)&amp;"契約総額 "&amp;TEXT(VLOOKUP(A83,#REF!,15,FALSE),"#,##0円")&amp;CHAR(10)&amp;VLOOKUP(A83,#REF!,31,FALSE),IF(#REF!="単価契約","単価契約"&amp;CHAR(10)&amp;"予定調達総額 "&amp;TEXT(VLOOKUP(A83,#REF!,15,FALSE),"#,##0円")&amp;CHAR(10)&amp;VLOOKUP(A83,#REF!,31,FALSE),VLOOKUP(A83,#REF!,31,FALSE))))))))</f>
        <v>#REF!</v>
      </c>
    </row>
    <row r="84" spans="1:15" s="19" customFormat="1" ht="67.5" customHeight="1" x14ac:dyDescent="0.2">
      <c r="A84" s="20" t="e">
        <f>IF(MAX(#REF!)&gt;=ROW()-5,ROW()-5,"")</f>
        <v>#REF!</v>
      </c>
      <c r="B84" s="2" t="e">
        <f>IF(A84="","",VLOOKUP(A84,#REF!,4,FALSE))</f>
        <v>#REF!</v>
      </c>
      <c r="C84" s="1" t="e">
        <f>IF(A84="","",VLOOKUP(A84,#REF!,5,FALSE))</f>
        <v>#REF!</v>
      </c>
      <c r="D84" s="3" t="e">
        <f>IF(A84="","",VLOOKUP(A84,#REF!,8,FALSE))</f>
        <v>#REF!</v>
      </c>
      <c r="E84" s="2" t="e">
        <f>IF(A84="","",VLOOKUP(A84,#REF!,9,FALSE))</f>
        <v>#REF!</v>
      </c>
      <c r="F84" s="4" t="e">
        <f>IF(A84="","",VLOOKUP(A84,#REF!,10,FALSE))</f>
        <v>#REF!</v>
      </c>
      <c r="G84" s="21" t="e">
        <f>IF(A84="","",VLOOKUP(A84,#REF!,30,FALSE))</f>
        <v>#REF!</v>
      </c>
      <c r="H84" s="6" t="e">
        <f>IF(A84="","",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#REF!</v>
      </c>
      <c r="I84" s="6" t="e">
        <f>IF(A84="","",VLOOKUP(A84,#REF!,14,FALSE))</f>
        <v>#REF!</v>
      </c>
      <c r="J84" s="8" t="e">
        <f>IF(A84="","",IF(VLOOKUP(A84,#REF!,20,FALSE)="②同種の他の契約の予定価格を類推されるおそれがあるため公表しない","－",IF(VLOOKUP(A84,#REF!,20,FALSE)="－","－",IF(VLOOKUP(A84,#REF!,6,FALSE)&lt;&gt;"",TEXT(VLOOKUP(A84,#REF!,16,FALSE),"#.0%")&amp;CHAR(10)&amp;"(B/A×100)",VLOOKUP(A84,#REF!,16,FALSE)))))</f>
        <v>#REF!</v>
      </c>
      <c r="K84" s="22"/>
      <c r="L84" s="8" t="e">
        <f>IF(A84="","",IF(VLOOKUP(A84,#REF!,26,FALSE)="①公益社団法人","公社",IF(VLOOKUP(A84,#REF!,26,FALSE)="②公益財団法人","公財","")))</f>
        <v>#REF!</v>
      </c>
      <c r="M84" s="8" t="e">
        <f>IF(A84="","",VLOOKUP(A84,#REF!,27,FALSE))</f>
        <v>#REF!</v>
      </c>
      <c r="N84" s="8" t="e">
        <f>IF(A84="","",IF(VLOOKUP(A84,#REF!,27,FALSE)="国所管",VLOOKUP(A84,#REF!,21,FALSE),""))</f>
        <v>#REF!</v>
      </c>
      <c r="O84" s="10" t="e">
        <f>IF(A84="","",IF(AND(#REF!="○",#REF!="分担契約/単価契約"),"単価契約"&amp;CHAR(10)&amp;"予定調達総額 "&amp;TEXT(VLOOKUP(A84,#REF!,15,FALSE),"#,##0円")&amp;"(B)"&amp;CHAR(10)&amp;"分担契約"&amp;CHAR(10)&amp;VLOOKUP(A84,#REF!,31,FALSE),IF(AND(#REF!="○",#REF!="分担契約"),"分担契約"&amp;CHAR(10)&amp;"契約総額 "&amp;TEXT(VLOOKUP(A84,#REF!,15,FALSE),"#,##0円")&amp;"(B)"&amp;CHAR(10)&amp;VLOOKUP(A84,#REF!,31,FALSE),(IF(#REF!="分担契約/単価契約","単価契約"&amp;CHAR(10)&amp;"予定調達総額 "&amp;TEXT(VLOOKUP(A84,#REF!,15,FALSE),"#,##0円")&amp;CHAR(10)&amp;"分担契約"&amp;CHAR(10)&amp;VLOOKUP(A84,#REF!,31,FALSE),IF(#REF!="分担契約","分担契約"&amp;CHAR(10)&amp;"契約総額 "&amp;TEXT(VLOOKUP(A84,#REF!,15,FALSE),"#,##0円")&amp;CHAR(10)&amp;VLOOKUP(A84,#REF!,31,FALSE),IF(#REF!="単価契約","単価契約"&amp;CHAR(10)&amp;"予定調達総額 "&amp;TEXT(VLOOKUP(A84,#REF!,15,FALSE),"#,##0円")&amp;CHAR(10)&amp;VLOOKUP(A84,#REF!,31,FALSE),VLOOKUP(A84,#REF!,31,FALSE))))))))</f>
        <v>#REF!</v>
      </c>
    </row>
    <row r="85" spans="1:15" s="19" customFormat="1" ht="67.5" customHeight="1" x14ac:dyDescent="0.2">
      <c r="A85" s="20" t="e">
        <f>IF(MAX(#REF!)&gt;=ROW()-5,ROW()-5,"")</f>
        <v>#REF!</v>
      </c>
      <c r="B85" s="2" t="e">
        <f>IF(A85="","",VLOOKUP(A85,#REF!,4,FALSE))</f>
        <v>#REF!</v>
      </c>
      <c r="C85" s="1" t="e">
        <f>IF(A85="","",VLOOKUP(A85,#REF!,5,FALSE))</f>
        <v>#REF!</v>
      </c>
      <c r="D85" s="3" t="e">
        <f>IF(A85="","",VLOOKUP(A85,#REF!,8,FALSE))</f>
        <v>#REF!</v>
      </c>
      <c r="E85" s="2" t="e">
        <f>IF(A85="","",VLOOKUP(A85,#REF!,9,FALSE))</f>
        <v>#REF!</v>
      </c>
      <c r="F85" s="4" t="e">
        <f>IF(A85="","",VLOOKUP(A85,#REF!,10,FALSE))</f>
        <v>#REF!</v>
      </c>
      <c r="G85" s="21" t="e">
        <f>IF(A85="","",VLOOKUP(A85,#REF!,30,FALSE))</f>
        <v>#REF!</v>
      </c>
      <c r="H85" s="6" t="e">
        <f>IF(A85="","",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#REF!</v>
      </c>
      <c r="I85" s="6" t="e">
        <f>IF(A85="","",VLOOKUP(A85,#REF!,14,FALSE))</f>
        <v>#REF!</v>
      </c>
      <c r="J85" s="8" t="e">
        <f>IF(A85="","",IF(VLOOKUP(A85,#REF!,20,FALSE)="②同種の他の契約の予定価格を類推されるおそれがあるため公表しない","－",IF(VLOOKUP(A85,#REF!,20,FALSE)="－","－",IF(VLOOKUP(A85,#REF!,6,FALSE)&lt;&gt;"",TEXT(VLOOKUP(A85,#REF!,16,FALSE),"#.0%")&amp;CHAR(10)&amp;"(B/A×100)",VLOOKUP(A85,#REF!,16,FALSE)))))</f>
        <v>#REF!</v>
      </c>
      <c r="K85" s="22"/>
      <c r="L85" s="8" t="e">
        <f>IF(A85="","",IF(VLOOKUP(A85,#REF!,26,FALSE)="①公益社団法人","公社",IF(VLOOKUP(A85,#REF!,26,FALSE)="②公益財団法人","公財","")))</f>
        <v>#REF!</v>
      </c>
      <c r="M85" s="8" t="e">
        <f>IF(A85="","",VLOOKUP(A85,#REF!,27,FALSE))</f>
        <v>#REF!</v>
      </c>
      <c r="N85" s="8" t="e">
        <f>IF(A85="","",IF(VLOOKUP(A85,#REF!,27,FALSE)="国所管",VLOOKUP(A85,#REF!,21,FALSE),""))</f>
        <v>#REF!</v>
      </c>
      <c r="O85" s="10" t="e">
        <f>IF(A85="","",IF(AND(#REF!="○",#REF!="分担契約/単価契約"),"単価契約"&amp;CHAR(10)&amp;"予定調達総額 "&amp;TEXT(VLOOKUP(A85,#REF!,15,FALSE),"#,##0円")&amp;"(B)"&amp;CHAR(10)&amp;"分担契約"&amp;CHAR(10)&amp;VLOOKUP(A85,#REF!,31,FALSE),IF(AND(#REF!="○",#REF!="分担契約"),"分担契約"&amp;CHAR(10)&amp;"契約総額 "&amp;TEXT(VLOOKUP(A85,#REF!,15,FALSE),"#,##0円")&amp;"(B)"&amp;CHAR(10)&amp;VLOOKUP(A85,#REF!,31,FALSE),(IF(#REF!="分担契約/単価契約","単価契約"&amp;CHAR(10)&amp;"予定調達総額 "&amp;TEXT(VLOOKUP(A85,#REF!,15,FALSE),"#,##0円")&amp;CHAR(10)&amp;"分担契約"&amp;CHAR(10)&amp;VLOOKUP(A85,#REF!,31,FALSE),IF(#REF!="分担契約","分担契約"&amp;CHAR(10)&amp;"契約総額 "&amp;TEXT(VLOOKUP(A85,#REF!,15,FALSE),"#,##0円")&amp;CHAR(10)&amp;VLOOKUP(A85,#REF!,31,FALSE),IF(#REF!="単価契約","単価契約"&amp;CHAR(10)&amp;"予定調達総額 "&amp;TEXT(VLOOKUP(A85,#REF!,15,FALSE),"#,##0円")&amp;CHAR(10)&amp;VLOOKUP(A85,#REF!,31,FALSE),VLOOKUP(A85,#REF!,31,FALSE))))))))</f>
        <v>#REF!</v>
      </c>
    </row>
    <row r="86" spans="1:15" s="19" customFormat="1" ht="67.5" customHeight="1" x14ac:dyDescent="0.2">
      <c r="A86" s="20" t="e">
        <f>IF(MAX(#REF!)&gt;=ROW()-5,ROW()-5,"")</f>
        <v>#REF!</v>
      </c>
      <c r="B86" s="2" t="e">
        <f>IF(A86="","",VLOOKUP(A86,#REF!,4,FALSE))</f>
        <v>#REF!</v>
      </c>
      <c r="C86" s="1" t="e">
        <f>IF(A86="","",VLOOKUP(A86,#REF!,5,FALSE))</f>
        <v>#REF!</v>
      </c>
      <c r="D86" s="3" t="e">
        <f>IF(A86="","",VLOOKUP(A86,#REF!,8,FALSE))</f>
        <v>#REF!</v>
      </c>
      <c r="E86" s="2" t="e">
        <f>IF(A86="","",VLOOKUP(A86,#REF!,9,FALSE))</f>
        <v>#REF!</v>
      </c>
      <c r="F86" s="4" t="e">
        <f>IF(A86="","",VLOOKUP(A86,#REF!,10,FALSE))</f>
        <v>#REF!</v>
      </c>
      <c r="G86" s="21" t="e">
        <f>IF(A86="","",VLOOKUP(A86,#REF!,30,FALSE))</f>
        <v>#REF!</v>
      </c>
      <c r="H86" s="6" t="e">
        <f>IF(A86="","",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#REF!</v>
      </c>
      <c r="I86" s="6" t="e">
        <f>IF(A86="","",VLOOKUP(A86,#REF!,14,FALSE))</f>
        <v>#REF!</v>
      </c>
      <c r="J86" s="8" t="e">
        <f>IF(A86="","",IF(VLOOKUP(A86,#REF!,20,FALSE)="②同種の他の契約の予定価格を類推されるおそれがあるため公表しない","－",IF(VLOOKUP(A86,#REF!,20,FALSE)="－","－",IF(VLOOKUP(A86,#REF!,6,FALSE)&lt;&gt;"",TEXT(VLOOKUP(A86,#REF!,16,FALSE),"#.0%")&amp;CHAR(10)&amp;"(B/A×100)",VLOOKUP(A86,#REF!,16,FALSE)))))</f>
        <v>#REF!</v>
      </c>
      <c r="K86" s="22"/>
      <c r="L86" s="8" t="e">
        <f>IF(A86="","",IF(VLOOKUP(A86,#REF!,26,FALSE)="①公益社団法人","公社",IF(VLOOKUP(A86,#REF!,26,FALSE)="②公益財団法人","公財","")))</f>
        <v>#REF!</v>
      </c>
      <c r="M86" s="8" t="e">
        <f>IF(A86="","",VLOOKUP(A86,#REF!,27,FALSE))</f>
        <v>#REF!</v>
      </c>
      <c r="N86" s="8" t="e">
        <f>IF(A86="","",IF(VLOOKUP(A86,#REF!,27,FALSE)="国所管",VLOOKUP(A86,#REF!,21,FALSE),""))</f>
        <v>#REF!</v>
      </c>
      <c r="O86" s="10" t="e">
        <f>IF(A86="","",IF(AND(#REF!="○",#REF!="分担契約/単価契約"),"単価契約"&amp;CHAR(10)&amp;"予定調達総額 "&amp;TEXT(VLOOKUP(A86,#REF!,15,FALSE),"#,##0円")&amp;"(B)"&amp;CHAR(10)&amp;"分担契約"&amp;CHAR(10)&amp;VLOOKUP(A86,#REF!,31,FALSE),IF(AND(#REF!="○",#REF!="分担契約"),"分担契約"&amp;CHAR(10)&amp;"契約総額 "&amp;TEXT(VLOOKUP(A86,#REF!,15,FALSE),"#,##0円")&amp;"(B)"&amp;CHAR(10)&amp;VLOOKUP(A86,#REF!,31,FALSE),(IF(#REF!="分担契約/単価契約","単価契約"&amp;CHAR(10)&amp;"予定調達総額 "&amp;TEXT(VLOOKUP(A86,#REF!,15,FALSE),"#,##0円")&amp;CHAR(10)&amp;"分担契約"&amp;CHAR(10)&amp;VLOOKUP(A86,#REF!,31,FALSE),IF(#REF!="分担契約","分担契約"&amp;CHAR(10)&amp;"契約総額 "&amp;TEXT(VLOOKUP(A86,#REF!,15,FALSE),"#,##0円")&amp;CHAR(10)&amp;VLOOKUP(A86,#REF!,31,FALSE),IF(#REF!="単価契約","単価契約"&amp;CHAR(10)&amp;"予定調達総額 "&amp;TEXT(VLOOKUP(A86,#REF!,15,FALSE),"#,##0円")&amp;CHAR(10)&amp;VLOOKUP(A86,#REF!,31,FALSE),VLOOKUP(A86,#REF!,31,FALSE))))))))</f>
        <v>#REF!</v>
      </c>
    </row>
    <row r="87" spans="1:15" s="19" customFormat="1" ht="60" customHeight="1" x14ac:dyDescent="0.2">
      <c r="A87" s="20" t="e">
        <f>IF(MAX(#REF!)&gt;=ROW()-5,ROW()-5,"")</f>
        <v>#REF!</v>
      </c>
      <c r="B87" s="2" t="e">
        <f>IF(A87="","",VLOOKUP(A87,#REF!,4,FALSE))</f>
        <v>#REF!</v>
      </c>
      <c r="C87" s="1" t="e">
        <f>IF(A87="","",VLOOKUP(A87,#REF!,5,FALSE))</f>
        <v>#REF!</v>
      </c>
      <c r="D87" s="3" t="e">
        <f>IF(A87="","",VLOOKUP(A87,#REF!,8,FALSE))</f>
        <v>#REF!</v>
      </c>
      <c r="E87" s="2" t="e">
        <f>IF(A87="","",VLOOKUP(A87,#REF!,9,FALSE))</f>
        <v>#REF!</v>
      </c>
      <c r="F87" s="4" t="e">
        <f>IF(A87="","",VLOOKUP(A87,#REF!,10,FALSE))</f>
        <v>#REF!</v>
      </c>
      <c r="G87" s="21" t="e">
        <f>IF(A87="","",VLOOKUP(A87,#REF!,30,FALSE))</f>
        <v>#REF!</v>
      </c>
      <c r="H87" s="6" t="e">
        <f>IF(A87="","",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#REF!</v>
      </c>
      <c r="I87" s="6" t="e">
        <f>IF(A87="","",VLOOKUP(A87,#REF!,14,FALSE))</f>
        <v>#REF!</v>
      </c>
      <c r="J87" s="8" t="e">
        <f>IF(A87="","",IF(VLOOKUP(A87,#REF!,20,FALSE)="②同種の他の契約の予定価格を類推されるおそれがあるため公表しない","－",IF(VLOOKUP(A87,#REF!,20,FALSE)="－","－",IF(VLOOKUP(A87,#REF!,6,FALSE)&lt;&gt;"",TEXT(VLOOKUP(A87,#REF!,16,FALSE),"#.0%")&amp;CHAR(10)&amp;"(B/A×100)",VLOOKUP(A87,#REF!,16,FALSE)))))</f>
        <v>#REF!</v>
      </c>
      <c r="K87" s="22"/>
      <c r="L87" s="8" t="e">
        <f>IF(A87="","",IF(VLOOKUP(A87,#REF!,26,FALSE)="①公益社団法人","公社",IF(VLOOKUP(A87,#REF!,26,FALSE)="②公益財団法人","公財","")))</f>
        <v>#REF!</v>
      </c>
      <c r="M87" s="8" t="e">
        <f>IF(A87="","",VLOOKUP(A87,#REF!,27,FALSE))</f>
        <v>#REF!</v>
      </c>
      <c r="N87" s="8" t="e">
        <f>IF(A87="","",IF(VLOOKUP(A87,#REF!,27,FALSE)="国所管",VLOOKUP(A87,#REF!,21,FALSE),""))</f>
        <v>#REF!</v>
      </c>
      <c r="O87" s="10" t="e">
        <f>IF(A87="","",IF(AND(#REF!="○",#REF!="分担契約/単価契約"),"単価契約"&amp;CHAR(10)&amp;"予定調達総額 "&amp;TEXT(VLOOKUP(A87,#REF!,15,FALSE),"#,##0円")&amp;"(B)"&amp;CHAR(10)&amp;"分担契約"&amp;CHAR(10)&amp;VLOOKUP(A87,#REF!,31,FALSE),IF(AND(#REF!="○",#REF!="分担契約"),"分担契約"&amp;CHAR(10)&amp;"契約総額 "&amp;TEXT(VLOOKUP(A87,#REF!,15,FALSE),"#,##0円")&amp;"(B)"&amp;CHAR(10)&amp;VLOOKUP(A87,#REF!,31,FALSE),(IF(#REF!="分担契約/単価契約","単価契約"&amp;CHAR(10)&amp;"予定調達総額 "&amp;TEXT(VLOOKUP(A87,#REF!,15,FALSE),"#,##0円")&amp;CHAR(10)&amp;"分担契約"&amp;CHAR(10)&amp;VLOOKUP(A87,#REF!,31,FALSE),IF(#REF!="分担契約","分担契約"&amp;CHAR(10)&amp;"契約総額 "&amp;TEXT(VLOOKUP(A87,#REF!,15,FALSE),"#,##0円")&amp;CHAR(10)&amp;VLOOKUP(A87,#REF!,31,FALSE),IF(#REF!="単価契約","単価契約"&amp;CHAR(10)&amp;"予定調達総額 "&amp;TEXT(VLOOKUP(A87,#REF!,15,FALSE),"#,##0円")&amp;CHAR(10)&amp;VLOOKUP(A87,#REF!,31,FALSE),VLOOKUP(A87,#REF!,31,FALSE))))))))</f>
        <v>#REF!</v>
      </c>
    </row>
    <row r="88" spans="1:15" s="19" customFormat="1" ht="60" customHeight="1" x14ac:dyDescent="0.2">
      <c r="A88" s="20" t="e">
        <f>IF(MAX(#REF!)&gt;=ROW()-5,ROW()-5,"")</f>
        <v>#REF!</v>
      </c>
      <c r="B88" s="2" t="e">
        <f>IF(A88="","",VLOOKUP(A88,#REF!,4,FALSE))</f>
        <v>#REF!</v>
      </c>
      <c r="C88" s="1" t="e">
        <f>IF(A88="","",VLOOKUP(A88,#REF!,5,FALSE))</f>
        <v>#REF!</v>
      </c>
      <c r="D88" s="3" t="e">
        <f>IF(A88="","",VLOOKUP(A88,#REF!,8,FALSE))</f>
        <v>#REF!</v>
      </c>
      <c r="E88" s="2" t="e">
        <f>IF(A88="","",VLOOKUP(A88,#REF!,9,FALSE))</f>
        <v>#REF!</v>
      </c>
      <c r="F88" s="4" t="e">
        <f>IF(A88="","",VLOOKUP(A88,#REF!,10,FALSE))</f>
        <v>#REF!</v>
      </c>
      <c r="G88" s="21" t="e">
        <f>IF(A88="","",VLOOKUP(A88,#REF!,30,FALSE))</f>
        <v>#REF!</v>
      </c>
      <c r="H88" s="6" t="e">
        <f>IF(A88="","",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#REF!</v>
      </c>
      <c r="I88" s="6" t="e">
        <f>IF(A88="","",VLOOKUP(A88,#REF!,14,FALSE))</f>
        <v>#REF!</v>
      </c>
      <c r="J88" s="8" t="e">
        <f>IF(A88="","",IF(VLOOKUP(A88,#REF!,20,FALSE)="②同種の他の契約の予定価格を類推されるおそれがあるため公表しない","－",IF(VLOOKUP(A88,#REF!,20,FALSE)="－","－",IF(VLOOKUP(A88,#REF!,6,FALSE)&lt;&gt;"",TEXT(VLOOKUP(A88,#REF!,16,FALSE),"#.0%")&amp;CHAR(10)&amp;"(B/A×100)",VLOOKUP(A88,#REF!,16,FALSE)))))</f>
        <v>#REF!</v>
      </c>
      <c r="K88" s="22"/>
      <c r="L88" s="8" t="e">
        <f>IF(A88="","",IF(VLOOKUP(A88,#REF!,26,FALSE)="①公益社団法人","公社",IF(VLOOKUP(A88,#REF!,26,FALSE)="②公益財団法人","公財","")))</f>
        <v>#REF!</v>
      </c>
      <c r="M88" s="8" t="e">
        <f>IF(A88="","",VLOOKUP(A88,#REF!,27,FALSE))</f>
        <v>#REF!</v>
      </c>
      <c r="N88" s="8" t="e">
        <f>IF(A88="","",IF(VLOOKUP(A88,#REF!,27,FALSE)="国所管",VLOOKUP(A88,#REF!,21,FALSE),""))</f>
        <v>#REF!</v>
      </c>
      <c r="O88" s="10" t="e">
        <f>IF(A88="","",IF(AND(#REF!="○",#REF!="分担契約/単価契約"),"単価契約"&amp;CHAR(10)&amp;"予定調達総額 "&amp;TEXT(VLOOKUP(A88,#REF!,15,FALSE),"#,##0円")&amp;"(B)"&amp;CHAR(10)&amp;"分担契約"&amp;CHAR(10)&amp;VLOOKUP(A88,#REF!,31,FALSE),IF(AND(#REF!="○",#REF!="分担契約"),"分担契約"&amp;CHAR(10)&amp;"契約総額 "&amp;TEXT(VLOOKUP(A88,#REF!,15,FALSE),"#,##0円")&amp;"(B)"&amp;CHAR(10)&amp;VLOOKUP(A88,#REF!,31,FALSE),(IF(#REF!="分担契約/単価契約","単価契約"&amp;CHAR(10)&amp;"予定調達総額 "&amp;TEXT(VLOOKUP(A88,#REF!,15,FALSE),"#,##0円")&amp;CHAR(10)&amp;"分担契約"&amp;CHAR(10)&amp;VLOOKUP(A88,#REF!,31,FALSE),IF(#REF!="分担契約","分担契約"&amp;CHAR(10)&amp;"契約総額 "&amp;TEXT(VLOOKUP(A88,#REF!,15,FALSE),"#,##0円")&amp;CHAR(10)&amp;VLOOKUP(A88,#REF!,31,FALSE),IF(#REF!="単価契約","単価契約"&amp;CHAR(10)&amp;"予定調達総額 "&amp;TEXT(VLOOKUP(A88,#REF!,15,FALSE),"#,##0円")&amp;CHAR(10)&amp;VLOOKUP(A88,#REF!,31,FALSE),VLOOKUP(A88,#REF!,31,FALSE))))))))</f>
        <v>#REF!</v>
      </c>
    </row>
    <row r="89" spans="1:15" s="19" customFormat="1" ht="60" customHeight="1" x14ac:dyDescent="0.2">
      <c r="A89" s="20" t="e">
        <f>IF(MAX(#REF!)&gt;=ROW()-5,ROW()-5,"")</f>
        <v>#REF!</v>
      </c>
      <c r="B89" s="2" t="e">
        <f>IF(A89="","",VLOOKUP(A89,#REF!,4,FALSE))</f>
        <v>#REF!</v>
      </c>
      <c r="C89" s="1" t="e">
        <f>IF(A89="","",VLOOKUP(A89,#REF!,5,FALSE))</f>
        <v>#REF!</v>
      </c>
      <c r="D89" s="3" t="e">
        <f>IF(A89="","",VLOOKUP(A89,#REF!,8,FALSE))</f>
        <v>#REF!</v>
      </c>
      <c r="E89" s="2" t="e">
        <f>IF(A89="","",VLOOKUP(A89,#REF!,9,FALSE))</f>
        <v>#REF!</v>
      </c>
      <c r="F89" s="4" t="e">
        <f>IF(A89="","",VLOOKUP(A89,#REF!,10,FALSE))</f>
        <v>#REF!</v>
      </c>
      <c r="G89" s="21" t="e">
        <f>IF(A89="","",VLOOKUP(A89,#REF!,30,FALSE))</f>
        <v>#REF!</v>
      </c>
      <c r="H89" s="6" t="e">
        <f>IF(A89="","",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#REF!</v>
      </c>
      <c r="I89" s="6" t="e">
        <f>IF(A89="","",VLOOKUP(A89,#REF!,14,FALSE))</f>
        <v>#REF!</v>
      </c>
      <c r="J89" s="8" t="e">
        <f>IF(A89="","",IF(VLOOKUP(A89,#REF!,20,FALSE)="②同種の他の契約の予定価格を類推されるおそれがあるため公表しない","－",IF(VLOOKUP(A89,#REF!,20,FALSE)="－","－",IF(VLOOKUP(A89,#REF!,6,FALSE)&lt;&gt;"",TEXT(VLOOKUP(A89,#REF!,16,FALSE),"#.0%")&amp;CHAR(10)&amp;"(B/A×100)",VLOOKUP(A89,#REF!,16,FALSE)))))</f>
        <v>#REF!</v>
      </c>
      <c r="K89" s="22"/>
      <c r="L89" s="8" t="e">
        <f>IF(A89="","",IF(VLOOKUP(A89,#REF!,26,FALSE)="①公益社団法人","公社",IF(VLOOKUP(A89,#REF!,26,FALSE)="②公益財団法人","公財","")))</f>
        <v>#REF!</v>
      </c>
      <c r="M89" s="8" t="e">
        <f>IF(A89="","",VLOOKUP(A89,#REF!,27,FALSE))</f>
        <v>#REF!</v>
      </c>
      <c r="N89" s="8" t="e">
        <f>IF(A89="","",IF(VLOOKUP(A89,#REF!,27,FALSE)="国所管",VLOOKUP(A89,#REF!,21,FALSE),""))</f>
        <v>#REF!</v>
      </c>
      <c r="O89" s="10" t="e">
        <f>IF(A89="","",IF(AND(#REF!="○",#REF!="分担契約/単価契約"),"単価契約"&amp;CHAR(10)&amp;"予定調達総額 "&amp;TEXT(VLOOKUP(A89,#REF!,15,FALSE),"#,##0円")&amp;"(B)"&amp;CHAR(10)&amp;"分担契約"&amp;CHAR(10)&amp;VLOOKUP(A89,#REF!,31,FALSE),IF(AND(#REF!="○",#REF!="分担契約"),"分担契約"&amp;CHAR(10)&amp;"契約総額 "&amp;TEXT(VLOOKUP(A89,#REF!,15,FALSE),"#,##0円")&amp;"(B)"&amp;CHAR(10)&amp;VLOOKUP(A89,#REF!,31,FALSE),(IF(#REF!="分担契約/単価契約","単価契約"&amp;CHAR(10)&amp;"予定調達総額 "&amp;TEXT(VLOOKUP(A89,#REF!,15,FALSE),"#,##0円")&amp;CHAR(10)&amp;"分担契約"&amp;CHAR(10)&amp;VLOOKUP(A89,#REF!,31,FALSE),IF(#REF!="分担契約","分担契約"&amp;CHAR(10)&amp;"契約総額 "&amp;TEXT(VLOOKUP(A89,#REF!,15,FALSE),"#,##0円")&amp;CHAR(10)&amp;VLOOKUP(A89,#REF!,31,FALSE),IF(#REF!="単価契約","単価契約"&amp;CHAR(10)&amp;"予定調達総額 "&amp;TEXT(VLOOKUP(A89,#REF!,15,FALSE),"#,##0円")&amp;CHAR(10)&amp;VLOOKUP(A89,#REF!,31,FALSE),VLOOKUP(A89,#REF!,31,FALSE))))))))</f>
        <v>#REF!</v>
      </c>
    </row>
    <row r="90" spans="1:15" s="19" customFormat="1" ht="60" customHeight="1" x14ac:dyDescent="0.2">
      <c r="A90" s="20" t="e">
        <f>IF(MAX(#REF!)&gt;=ROW()-5,ROW()-5,"")</f>
        <v>#REF!</v>
      </c>
      <c r="B90" s="2" t="e">
        <f>IF(A90="","",VLOOKUP(A90,#REF!,4,FALSE))</f>
        <v>#REF!</v>
      </c>
      <c r="C90" s="1" t="e">
        <f>IF(A90="","",VLOOKUP(A90,#REF!,5,FALSE))</f>
        <v>#REF!</v>
      </c>
      <c r="D90" s="3" t="e">
        <f>IF(A90="","",VLOOKUP(A90,#REF!,8,FALSE))</f>
        <v>#REF!</v>
      </c>
      <c r="E90" s="2" t="e">
        <f>IF(A90="","",VLOOKUP(A90,#REF!,9,FALSE))</f>
        <v>#REF!</v>
      </c>
      <c r="F90" s="4" t="e">
        <f>IF(A90="","",VLOOKUP(A90,#REF!,10,FALSE))</f>
        <v>#REF!</v>
      </c>
      <c r="G90" s="21" t="e">
        <f>IF(A90="","",VLOOKUP(A90,#REF!,30,FALSE))</f>
        <v>#REF!</v>
      </c>
      <c r="H90" s="6" t="e">
        <f>IF(A90="","",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#REF!</v>
      </c>
      <c r="I90" s="6" t="e">
        <f>IF(A90="","",VLOOKUP(A90,#REF!,14,FALSE))</f>
        <v>#REF!</v>
      </c>
      <c r="J90" s="8" t="e">
        <f>IF(A90="","",IF(VLOOKUP(A90,#REF!,20,FALSE)="②同種の他の契約の予定価格を類推されるおそれがあるため公表しない","－",IF(VLOOKUP(A90,#REF!,20,FALSE)="－","－",IF(VLOOKUP(A90,#REF!,6,FALSE)&lt;&gt;"",TEXT(VLOOKUP(A90,#REF!,16,FALSE),"#.0%")&amp;CHAR(10)&amp;"(B/A×100)",VLOOKUP(A90,#REF!,16,FALSE)))))</f>
        <v>#REF!</v>
      </c>
      <c r="K90" s="22"/>
      <c r="L90" s="8" t="e">
        <f>IF(A90="","",IF(VLOOKUP(A90,#REF!,26,FALSE)="①公益社団法人","公社",IF(VLOOKUP(A90,#REF!,26,FALSE)="②公益財団法人","公財","")))</f>
        <v>#REF!</v>
      </c>
      <c r="M90" s="8" t="e">
        <f>IF(A90="","",VLOOKUP(A90,#REF!,27,FALSE))</f>
        <v>#REF!</v>
      </c>
      <c r="N90" s="8" t="e">
        <f>IF(A90="","",IF(VLOOKUP(A90,#REF!,27,FALSE)="国所管",VLOOKUP(A90,#REF!,21,FALSE),""))</f>
        <v>#REF!</v>
      </c>
      <c r="O90" s="10" t="e">
        <f>IF(A90="","",IF(AND(#REF!="○",#REF!="分担契約/単価契約"),"単価契約"&amp;CHAR(10)&amp;"予定調達総額 "&amp;TEXT(VLOOKUP(A90,#REF!,15,FALSE),"#,##0円")&amp;"(B)"&amp;CHAR(10)&amp;"分担契約"&amp;CHAR(10)&amp;VLOOKUP(A90,#REF!,31,FALSE),IF(AND(#REF!="○",#REF!="分担契約"),"分担契約"&amp;CHAR(10)&amp;"契約総額 "&amp;TEXT(VLOOKUP(A90,#REF!,15,FALSE),"#,##0円")&amp;"(B)"&amp;CHAR(10)&amp;VLOOKUP(A90,#REF!,31,FALSE),(IF(#REF!="分担契約/単価契約","単価契約"&amp;CHAR(10)&amp;"予定調達総額 "&amp;TEXT(VLOOKUP(A90,#REF!,15,FALSE),"#,##0円")&amp;CHAR(10)&amp;"分担契約"&amp;CHAR(10)&amp;VLOOKUP(A90,#REF!,31,FALSE),IF(#REF!="分担契約","分担契約"&amp;CHAR(10)&amp;"契約総額 "&amp;TEXT(VLOOKUP(A90,#REF!,15,FALSE),"#,##0円")&amp;CHAR(10)&amp;VLOOKUP(A90,#REF!,31,FALSE),IF(#REF!="単価契約","単価契約"&amp;CHAR(10)&amp;"予定調達総額 "&amp;TEXT(VLOOKUP(A90,#REF!,15,FALSE),"#,##0円")&amp;CHAR(10)&amp;VLOOKUP(A90,#REF!,31,FALSE),VLOOKUP(A90,#REF!,31,FALSE))))))))</f>
        <v>#REF!</v>
      </c>
    </row>
    <row r="91" spans="1:15" s="19" customFormat="1" ht="60" customHeight="1" x14ac:dyDescent="0.2">
      <c r="A91" s="20" t="e">
        <f>IF(MAX(#REF!)&gt;=ROW()-5,ROW()-5,"")</f>
        <v>#REF!</v>
      </c>
      <c r="B91" s="2" t="e">
        <f>IF(A91="","",VLOOKUP(A91,#REF!,4,FALSE))</f>
        <v>#REF!</v>
      </c>
      <c r="C91" s="1" t="e">
        <f>IF(A91="","",VLOOKUP(A91,#REF!,5,FALSE))</f>
        <v>#REF!</v>
      </c>
      <c r="D91" s="3" t="e">
        <f>IF(A91="","",VLOOKUP(A91,#REF!,8,FALSE))</f>
        <v>#REF!</v>
      </c>
      <c r="E91" s="2" t="e">
        <f>IF(A91="","",VLOOKUP(A91,#REF!,9,FALSE))</f>
        <v>#REF!</v>
      </c>
      <c r="F91" s="4" t="e">
        <f>IF(A91="","",VLOOKUP(A91,#REF!,10,FALSE))</f>
        <v>#REF!</v>
      </c>
      <c r="G91" s="21" t="e">
        <f>IF(A91="","",VLOOKUP(A91,#REF!,30,FALSE))</f>
        <v>#REF!</v>
      </c>
      <c r="H91" s="6" t="e">
        <f>IF(A91="","",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#REF!</v>
      </c>
      <c r="I91" s="6" t="e">
        <f>IF(A91="","",VLOOKUP(A91,#REF!,14,FALSE))</f>
        <v>#REF!</v>
      </c>
      <c r="J91" s="8" t="e">
        <f>IF(A91="","",IF(VLOOKUP(A91,#REF!,20,FALSE)="②同種の他の契約の予定価格を類推されるおそれがあるため公表しない","－",IF(VLOOKUP(A91,#REF!,20,FALSE)="－","－",IF(VLOOKUP(A91,#REF!,6,FALSE)&lt;&gt;"",TEXT(VLOOKUP(A91,#REF!,16,FALSE),"#.0%")&amp;CHAR(10)&amp;"(B/A×100)",VLOOKUP(A91,#REF!,16,FALSE)))))</f>
        <v>#REF!</v>
      </c>
      <c r="K91" s="22"/>
      <c r="L91" s="8" t="e">
        <f>IF(A91="","",IF(VLOOKUP(A91,#REF!,26,FALSE)="①公益社団法人","公社",IF(VLOOKUP(A91,#REF!,26,FALSE)="②公益財団法人","公財","")))</f>
        <v>#REF!</v>
      </c>
      <c r="M91" s="8" t="e">
        <f>IF(A91="","",VLOOKUP(A91,#REF!,27,FALSE))</f>
        <v>#REF!</v>
      </c>
      <c r="N91" s="8" t="e">
        <f>IF(A91="","",IF(VLOOKUP(A91,#REF!,27,FALSE)="国所管",VLOOKUP(A91,#REF!,21,FALSE),""))</f>
        <v>#REF!</v>
      </c>
      <c r="O91" s="10" t="e">
        <f>IF(A91="","",IF(AND(#REF!="○",#REF!="分担契約/単価契約"),"単価契約"&amp;CHAR(10)&amp;"予定調達総額 "&amp;TEXT(VLOOKUP(A91,#REF!,15,FALSE),"#,##0円")&amp;"(B)"&amp;CHAR(10)&amp;"分担契約"&amp;CHAR(10)&amp;VLOOKUP(A91,#REF!,31,FALSE),IF(AND(#REF!="○",#REF!="分担契約"),"分担契約"&amp;CHAR(10)&amp;"契約総額 "&amp;TEXT(VLOOKUP(A91,#REF!,15,FALSE),"#,##0円")&amp;"(B)"&amp;CHAR(10)&amp;VLOOKUP(A91,#REF!,31,FALSE),(IF(#REF!="分担契約/単価契約","単価契約"&amp;CHAR(10)&amp;"予定調達総額 "&amp;TEXT(VLOOKUP(A91,#REF!,15,FALSE),"#,##0円")&amp;CHAR(10)&amp;"分担契約"&amp;CHAR(10)&amp;VLOOKUP(A91,#REF!,31,FALSE),IF(#REF!="分担契約","分担契約"&amp;CHAR(10)&amp;"契約総額 "&amp;TEXT(VLOOKUP(A91,#REF!,15,FALSE),"#,##0円")&amp;CHAR(10)&amp;VLOOKUP(A91,#REF!,31,FALSE),IF(#REF!="単価契約","単価契約"&amp;CHAR(10)&amp;"予定調達総額 "&amp;TEXT(VLOOKUP(A91,#REF!,15,FALSE),"#,##0円")&amp;CHAR(10)&amp;VLOOKUP(A91,#REF!,31,FALSE),VLOOKUP(A91,#REF!,31,FALSE))))))))</f>
        <v>#REF!</v>
      </c>
    </row>
    <row r="92" spans="1:15" s="19" customFormat="1" ht="60" customHeight="1" x14ac:dyDescent="0.2">
      <c r="A92" s="20" t="e">
        <f>IF(MAX(#REF!)&gt;=ROW()-5,ROW()-5,"")</f>
        <v>#REF!</v>
      </c>
      <c r="B92" s="2" t="e">
        <f>IF(A92="","",VLOOKUP(A92,#REF!,4,FALSE))</f>
        <v>#REF!</v>
      </c>
      <c r="C92" s="1" t="e">
        <f>IF(A92="","",VLOOKUP(A92,#REF!,5,FALSE))</f>
        <v>#REF!</v>
      </c>
      <c r="D92" s="3" t="e">
        <f>IF(A92="","",VLOOKUP(A92,#REF!,8,FALSE))</f>
        <v>#REF!</v>
      </c>
      <c r="E92" s="2" t="e">
        <f>IF(A92="","",VLOOKUP(A92,#REF!,9,FALSE))</f>
        <v>#REF!</v>
      </c>
      <c r="F92" s="4" t="e">
        <f>IF(A92="","",VLOOKUP(A92,#REF!,10,FALSE))</f>
        <v>#REF!</v>
      </c>
      <c r="G92" s="21" t="e">
        <f>IF(A92="","",VLOOKUP(A92,#REF!,30,FALSE))</f>
        <v>#REF!</v>
      </c>
      <c r="H92" s="6" t="e">
        <f>IF(A92="","",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#REF!</v>
      </c>
      <c r="I92" s="6" t="e">
        <f>IF(A92="","",VLOOKUP(A92,#REF!,14,FALSE))</f>
        <v>#REF!</v>
      </c>
      <c r="J92" s="8" t="e">
        <f>IF(A92="","",IF(VLOOKUP(A92,#REF!,20,FALSE)="②同種の他の契約の予定価格を類推されるおそれがあるため公表しない","－",IF(VLOOKUP(A92,#REF!,20,FALSE)="－","－",IF(VLOOKUP(A92,#REF!,6,FALSE)&lt;&gt;"",TEXT(VLOOKUP(A92,#REF!,16,FALSE),"#.0%")&amp;CHAR(10)&amp;"(B/A×100)",VLOOKUP(A92,#REF!,16,FALSE)))))</f>
        <v>#REF!</v>
      </c>
      <c r="K92" s="22"/>
      <c r="L92" s="8" t="e">
        <f>IF(A92="","",IF(VLOOKUP(A92,#REF!,26,FALSE)="①公益社団法人","公社",IF(VLOOKUP(A92,#REF!,26,FALSE)="②公益財団法人","公財","")))</f>
        <v>#REF!</v>
      </c>
      <c r="M92" s="8" t="e">
        <f>IF(A92="","",VLOOKUP(A92,#REF!,27,FALSE))</f>
        <v>#REF!</v>
      </c>
      <c r="N92" s="8" t="e">
        <f>IF(A92="","",IF(VLOOKUP(A92,#REF!,27,FALSE)="国所管",VLOOKUP(A92,#REF!,21,FALSE),""))</f>
        <v>#REF!</v>
      </c>
      <c r="O92" s="10" t="e">
        <f>IF(A92="","",IF(AND(#REF!="○",#REF!="分担契約/単価契約"),"単価契約"&amp;CHAR(10)&amp;"予定調達総額 "&amp;TEXT(VLOOKUP(A92,#REF!,15,FALSE),"#,##0円")&amp;"(B)"&amp;CHAR(10)&amp;"分担契約"&amp;CHAR(10)&amp;VLOOKUP(A92,#REF!,31,FALSE),IF(AND(#REF!="○",#REF!="分担契約"),"分担契約"&amp;CHAR(10)&amp;"契約総額 "&amp;TEXT(VLOOKUP(A92,#REF!,15,FALSE),"#,##0円")&amp;"(B)"&amp;CHAR(10)&amp;VLOOKUP(A92,#REF!,31,FALSE),(IF(#REF!="分担契約/単価契約","単価契約"&amp;CHAR(10)&amp;"予定調達総額 "&amp;TEXT(VLOOKUP(A92,#REF!,15,FALSE),"#,##0円")&amp;CHAR(10)&amp;"分担契約"&amp;CHAR(10)&amp;VLOOKUP(A92,#REF!,31,FALSE),IF(#REF!="分担契約","分担契約"&amp;CHAR(10)&amp;"契約総額 "&amp;TEXT(VLOOKUP(A92,#REF!,15,FALSE),"#,##0円")&amp;CHAR(10)&amp;VLOOKUP(A92,#REF!,31,FALSE),IF(#REF!="単価契約","単価契約"&amp;CHAR(10)&amp;"予定調達総額 "&amp;TEXT(VLOOKUP(A92,#REF!,15,FALSE),"#,##0円")&amp;CHAR(10)&amp;VLOOKUP(A92,#REF!,31,FALSE),VLOOKUP(A92,#REF!,31,FALSE))))))))</f>
        <v>#REF!</v>
      </c>
    </row>
    <row r="93" spans="1:15" s="19" customFormat="1" ht="60" customHeight="1" x14ac:dyDescent="0.2">
      <c r="A93" s="20" t="e">
        <f>IF(MAX(#REF!)&gt;=ROW()-5,ROW()-5,"")</f>
        <v>#REF!</v>
      </c>
      <c r="B93" s="2" t="e">
        <f>IF(A93="","",VLOOKUP(A93,#REF!,4,FALSE))</f>
        <v>#REF!</v>
      </c>
      <c r="C93" s="1" t="e">
        <f>IF(A93="","",VLOOKUP(A93,#REF!,5,FALSE))</f>
        <v>#REF!</v>
      </c>
      <c r="D93" s="3" t="e">
        <f>IF(A93="","",VLOOKUP(A93,#REF!,8,FALSE))</f>
        <v>#REF!</v>
      </c>
      <c r="E93" s="2" t="e">
        <f>IF(A93="","",VLOOKUP(A93,#REF!,9,FALSE))</f>
        <v>#REF!</v>
      </c>
      <c r="F93" s="4" t="e">
        <f>IF(A93="","",VLOOKUP(A93,#REF!,10,FALSE))</f>
        <v>#REF!</v>
      </c>
      <c r="G93" s="21" t="e">
        <f>IF(A93="","",VLOOKUP(A93,#REF!,30,FALSE))</f>
        <v>#REF!</v>
      </c>
      <c r="H93" s="6" t="e">
        <f>IF(A93="","",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#REF!</v>
      </c>
      <c r="I93" s="6" t="e">
        <f>IF(A93="","",VLOOKUP(A93,#REF!,14,FALSE))</f>
        <v>#REF!</v>
      </c>
      <c r="J93" s="8" t="e">
        <f>IF(A93="","",IF(VLOOKUP(A93,#REF!,20,FALSE)="②同種の他の契約の予定価格を類推されるおそれがあるため公表しない","－",IF(VLOOKUP(A93,#REF!,20,FALSE)="－","－",IF(VLOOKUP(A93,#REF!,6,FALSE)&lt;&gt;"",TEXT(VLOOKUP(A93,#REF!,16,FALSE),"#.0%")&amp;CHAR(10)&amp;"(B/A×100)",VLOOKUP(A93,#REF!,16,FALSE)))))</f>
        <v>#REF!</v>
      </c>
      <c r="K93" s="22"/>
      <c r="L93" s="8" t="e">
        <f>IF(A93="","",IF(VLOOKUP(A93,#REF!,26,FALSE)="①公益社団法人","公社",IF(VLOOKUP(A93,#REF!,26,FALSE)="②公益財団法人","公財","")))</f>
        <v>#REF!</v>
      </c>
      <c r="M93" s="8" t="e">
        <f>IF(A93="","",VLOOKUP(A93,#REF!,27,FALSE))</f>
        <v>#REF!</v>
      </c>
      <c r="N93" s="8" t="e">
        <f>IF(A93="","",IF(VLOOKUP(A93,#REF!,27,FALSE)="国所管",VLOOKUP(A93,#REF!,21,FALSE),""))</f>
        <v>#REF!</v>
      </c>
      <c r="O93" s="10" t="e">
        <f>IF(A93="","",IF(AND(#REF!="○",#REF!="分担契約/単価契約"),"単価契約"&amp;CHAR(10)&amp;"予定調達総額 "&amp;TEXT(VLOOKUP(A93,#REF!,15,FALSE),"#,##0円")&amp;"(B)"&amp;CHAR(10)&amp;"分担契約"&amp;CHAR(10)&amp;VLOOKUP(A93,#REF!,31,FALSE),IF(AND(#REF!="○",#REF!="分担契約"),"分担契約"&amp;CHAR(10)&amp;"契約総額 "&amp;TEXT(VLOOKUP(A93,#REF!,15,FALSE),"#,##0円")&amp;"(B)"&amp;CHAR(10)&amp;VLOOKUP(A93,#REF!,31,FALSE),(IF(#REF!="分担契約/単価契約","単価契約"&amp;CHAR(10)&amp;"予定調達総額 "&amp;TEXT(VLOOKUP(A93,#REF!,15,FALSE),"#,##0円")&amp;CHAR(10)&amp;"分担契約"&amp;CHAR(10)&amp;VLOOKUP(A93,#REF!,31,FALSE),IF(#REF!="分担契約","分担契約"&amp;CHAR(10)&amp;"契約総額 "&amp;TEXT(VLOOKUP(A93,#REF!,15,FALSE),"#,##0円")&amp;CHAR(10)&amp;VLOOKUP(A93,#REF!,31,FALSE),IF(#REF!="単価契約","単価契約"&amp;CHAR(10)&amp;"予定調達総額 "&amp;TEXT(VLOOKUP(A93,#REF!,15,FALSE),"#,##0円")&amp;CHAR(10)&amp;VLOOKUP(A93,#REF!,31,FALSE),VLOOKUP(A93,#REF!,31,FALSE))))))))</f>
        <v>#REF!</v>
      </c>
    </row>
    <row r="94" spans="1:15" s="19" customFormat="1" ht="60" customHeight="1" x14ac:dyDescent="0.2">
      <c r="A94" s="20" t="e">
        <f>IF(MAX(#REF!)&gt;=ROW()-5,ROW()-5,"")</f>
        <v>#REF!</v>
      </c>
      <c r="B94" s="2" t="e">
        <f>IF(A94="","",VLOOKUP(A94,#REF!,4,FALSE))</f>
        <v>#REF!</v>
      </c>
      <c r="C94" s="1" t="e">
        <f>IF(A94="","",VLOOKUP(A94,#REF!,5,FALSE))</f>
        <v>#REF!</v>
      </c>
      <c r="D94" s="3" t="e">
        <f>IF(A94="","",VLOOKUP(A94,#REF!,8,FALSE))</f>
        <v>#REF!</v>
      </c>
      <c r="E94" s="2" t="e">
        <f>IF(A94="","",VLOOKUP(A94,#REF!,9,FALSE))</f>
        <v>#REF!</v>
      </c>
      <c r="F94" s="4" t="e">
        <f>IF(A94="","",VLOOKUP(A94,#REF!,10,FALSE))</f>
        <v>#REF!</v>
      </c>
      <c r="G94" s="21" t="e">
        <f>IF(A94="","",VLOOKUP(A94,#REF!,30,FALSE))</f>
        <v>#REF!</v>
      </c>
      <c r="H94" s="6" t="e">
        <f>IF(A94="","",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#REF!</v>
      </c>
      <c r="I94" s="6" t="e">
        <f>IF(A94="","",VLOOKUP(A94,#REF!,14,FALSE))</f>
        <v>#REF!</v>
      </c>
      <c r="J94" s="8" t="e">
        <f>IF(A94="","",IF(VLOOKUP(A94,#REF!,20,FALSE)="②同種の他の契約の予定価格を類推されるおそれがあるため公表しない","－",IF(VLOOKUP(A94,#REF!,20,FALSE)="－","－",IF(VLOOKUP(A94,#REF!,6,FALSE)&lt;&gt;"",TEXT(VLOOKUP(A94,#REF!,16,FALSE),"#.0%")&amp;CHAR(10)&amp;"(B/A×100)",VLOOKUP(A94,#REF!,16,FALSE)))))</f>
        <v>#REF!</v>
      </c>
      <c r="K94" s="22"/>
      <c r="L94" s="8" t="e">
        <f>IF(A94="","",IF(VLOOKUP(A94,#REF!,26,FALSE)="①公益社団法人","公社",IF(VLOOKUP(A94,#REF!,26,FALSE)="②公益財団法人","公財","")))</f>
        <v>#REF!</v>
      </c>
      <c r="M94" s="8" t="e">
        <f>IF(A94="","",VLOOKUP(A94,#REF!,27,FALSE))</f>
        <v>#REF!</v>
      </c>
      <c r="N94" s="8" t="e">
        <f>IF(A94="","",IF(VLOOKUP(A94,#REF!,27,FALSE)="国所管",VLOOKUP(A94,#REF!,21,FALSE),""))</f>
        <v>#REF!</v>
      </c>
      <c r="O94" s="10" t="e">
        <f>IF(A94="","",IF(AND(#REF!="○",#REF!="分担契約/単価契約"),"単価契約"&amp;CHAR(10)&amp;"予定調達総額 "&amp;TEXT(VLOOKUP(A94,#REF!,15,FALSE),"#,##0円")&amp;"(B)"&amp;CHAR(10)&amp;"分担契約"&amp;CHAR(10)&amp;VLOOKUP(A94,#REF!,31,FALSE),IF(AND(#REF!="○",#REF!="分担契約"),"分担契約"&amp;CHAR(10)&amp;"契約総額 "&amp;TEXT(VLOOKUP(A94,#REF!,15,FALSE),"#,##0円")&amp;"(B)"&amp;CHAR(10)&amp;VLOOKUP(A94,#REF!,31,FALSE),(IF(#REF!="分担契約/単価契約","単価契約"&amp;CHAR(10)&amp;"予定調達総額 "&amp;TEXT(VLOOKUP(A94,#REF!,15,FALSE),"#,##0円")&amp;CHAR(10)&amp;"分担契約"&amp;CHAR(10)&amp;VLOOKUP(A94,#REF!,31,FALSE),IF(#REF!="分担契約","分担契約"&amp;CHAR(10)&amp;"契約総額 "&amp;TEXT(VLOOKUP(A94,#REF!,15,FALSE),"#,##0円")&amp;CHAR(10)&amp;VLOOKUP(A94,#REF!,31,FALSE),IF(#REF!="単価契約","単価契約"&amp;CHAR(10)&amp;"予定調達総額 "&amp;TEXT(VLOOKUP(A94,#REF!,15,FALSE),"#,##0円")&amp;CHAR(10)&amp;VLOOKUP(A94,#REF!,31,FALSE),VLOOKUP(A94,#REF!,31,FALSE))))))))</f>
        <v>#REF!</v>
      </c>
    </row>
    <row r="95" spans="1:15" s="19" customFormat="1" ht="60" customHeight="1" x14ac:dyDescent="0.2">
      <c r="A95" s="20" t="e">
        <f>IF(MAX(#REF!)&gt;=ROW()-5,ROW()-5,"")</f>
        <v>#REF!</v>
      </c>
      <c r="B95" s="2" t="e">
        <f>IF(A95="","",VLOOKUP(A95,#REF!,4,FALSE))</f>
        <v>#REF!</v>
      </c>
      <c r="C95" s="1" t="e">
        <f>IF(A95="","",VLOOKUP(A95,#REF!,5,FALSE))</f>
        <v>#REF!</v>
      </c>
      <c r="D95" s="3" t="e">
        <f>IF(A95="","",VLOOKUP(A95,#REF!,8,FALSE))</f>
        <v>#REF!</v>
      </c>
      <c r="E95" s="2" t="e">
        <f>IF(A95="","",VLOOKUP(A95,#REF!,9,FALSE))</f>
        <v>#REF!</v>
      </c>
      <c r="F95" s="4" t="e">
        <f>IF(A95="","",VLOOKUP(A95,#REF!,10,FALSE))</f>
        <v>#REF!</v>
      </c>
      <c r="G95" s="21" t="e">
        <f>IF(A95="","",VLOOKUP(A95,#REF!,30,FALSE))</f>
        <v>#REF!</v>
      </c>
      <c r="H95" s="6" t="e">
        <f>IF(A95="","",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#REF!</v>
      </c>
      <c r="I95" s="6" t="e">
        <f>IF(A95="","",VLOOKUP(A95,#REF!,14,FALSE))</f>
        <v>#REF!</v>
      </c>
      <c r="J95" s="8" t="e">
        <f>IF(A95="","",IF(VLOOKUP(A95,#REF!,20,FALSE)="②同種の他の契約の予定価格を類推されるおそれがあるため公表しない","－",IF(VLOOKUP(A95,#REF!,20,FALSE)="－","－",IF(VLOOKUP(A95,#REF!,6,FALSE)&lt;&gt;"",TEXT(VLOOKUP(A95,#REF!,16,FALSE),"#.0%")&amp;CHAR(10)&amp;"(B/A×100)",VLOOKUP(A95,#REF!,16,FALSE)))))</f>
        <v>#REF!</v>
      </c>
      <c r="K95" s="22"/>
      <c r="L95" s="8" t="e">
        <f>IF(A95="","",IF(VLOOKUP(A95,#REF!,26,FALSE)="①公益社団法人","公社",IF(VLOOKUP(A95,#REF!,26,FALSE)="②公益財団法人","公財","")))</f>
        <v>#REF!</v>
      </c>
      <c r="M95" s="8" t="e">
        <f>IF(A95="","",VLOOKUP(A95,#REF!,27,FALSE))</f>
        <v>#REF!</v>
      </c>
      <c r="N95" s="8" t="e">
        <f>IF(A95="","",IF(VLOOKUP(A95,#REF!,27,FALSE)="国所管",VLOOKUP(A95,#REF!,21,FALSE),""))</f>
        <v>#REF!</v>
      </c>
      <c r="O95" s="10" t="e">
        <f>IF(A95="","",IF(AND(#REF!="○",#REF!="分担契約/単価契約"),"単価契約"&amp;CHAR(10)&amp;"予定調達総額 "&amp;TEXT(VLOOKUP(A95,#REF!,15,FALSE),"#,##0円")&amp;"(B)"&amp;CHAR(10)&amp;"分担契約"&amp;CHAR(10)&amp;VLOOKUP(A95,#REF!,31,FALSE),IF(AND(#REF!="○",#REF!="分担契約"),"分担契約"&amp;CHAR(10)&amp;"契約総額 "&amp;TEXT(VLOOKUP(A95,#REF!,15,FALSE),"#,##0円")&amp;"(B)"&amp;CHAR(10)&amp;VLOOKUP(A95,#REF!,31,FALSE),(IF(#REF!="分担契約/単価契約","単価契約"&amp;CHAR(10)&amp;"予定調達総額 "&amp;TEXT(VLOOKUP(A95,#REF!,15,FALSE),"#,##0円")&amp;CHAR(10)&amp;"分担契約"&amp;CHAR(10)&amp;VLOOKUP(A95,#REF!,31,FALSE),IF(#REF!="分担契約","分担契約"&amp;CHAR(10)&amp;"契約総額 "&amp;TEXT(VLOOKUP(A95,#REF!,15,FALSE),"#,##0円")&amp;CHAR(10)&amp;VLOOKUP(A95,#REF!,31,FALSE),IF(#REF!="単価契約","単価契約"&amp;CHAR(10)&amp;"予定調達総額 "&amp;TEXT(VLOOKUP(A95,#REF!,15,FALSE),"#,##0円")&amp;CHAR(10)&amp;VLOOKUP(A95,#REF!,31,FALSE),VLOOKUP(A95,#REF!,31,FALSE))))))))</f>
        <v>#REF!</v>
      </c>
    </row>
    <row r="96" spans="1:15" s="19" customFormat="1" ht="60" customHeight="1" x14ac:dyDescent="0.2">
      <c r="A96" s="20" t="e">
        <f>IF(MAX(#REF!)&gt;=ROW()-5,ROW()-5,"")</f>
        <v>#REF!</v>
      </c>
      <c r="B96" s="2" t="e">
        <f>IF(A96="","",VLOOKUP(A96,#REF!,4,FALSE))</f>
        <v>#REF!</v>
      </c>
      <c r="C96" s="1" t="e">
        <f>IF(A96="","",VLOOKUP(A96,#REF!,5,FALSE))</f>
        <v>#REF!</v>
      </c>
      <c r="D96" s="3" t="e">
        <f>IF(A96="","",VLOOKUP(A96,#REF!,8,FALSE))</f>
        <v>#REF!</v>
      </c>
      <c r="E96" s="2" t="e">
        <f>IF(A96="","",VLOOKUP(A96,#REF!,9,FALSE))</f>
        <v>#REF!</v>
      </c>
      <c r="F96" s="4" t="e">
        <f>IF(A96="","",VLOOKUP(A96,#REF!,10,FALSE))</f>
        <v>#REF!</v>
      </c>
      <c r="G96" s="21" t="e">
        <f>IF(A96="","",VLOOKUP(A96,#REF!,30,FALSE))</f>
        <v>#REF!</v>
      </c>
      <c r="H96" s="6" t="e">
        <f>IF(A96="","",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#REF!</v>
      </c>
      <c r="I96" s="6" t="e">
        <f>IF(A96="","",VLOOKUP(A96,#REF!,14,FALSE))</f>
        <v>#REF!</v>
      </c>
      <c r="J96" s="8" t="e">
        <f>IF(A96="","",IF(VLOOKUP(A96,#REF!,20,FALSE)="②同種の他の契約の予定価格を類推されるおそれがあるため公表しない","－",IF(VLOOKUP(A96,#REF!,20,FALSE)="－","－",IF(VLOOKUP(A96,#REF!,6,FALSE)&lt;&gt;"",TEXT(VLOOKUP(A96,#REF!,16,FALSE),"#.0%")&amp;CHAR(10)&amp;"(B/A×100)",VLOOKUP(A96,#REF!,16,FALSE)))))</f>
        <v>#REF!</v>
      </c>
      <c r="K96" s="22"/>
      <c r="L96" s="8" t="e">
        <f>IF(A96="","",IF(VLOOKUP(A96,#REF!,26,FALSE)="①公益社団法人","公社",IF(VLOOKUP(A96,#REF!,26,FALSE)="②公益財団法人","公財","")))</f>
        <v>#REF!</v>
      </c>
      <c r="M96" s="8" t="e">
        <f>IF(A96="","",VLOOKUP(A96,#REF!,27,FALSE))</f>
        <v>#REF!</v>
      </c>
      <c r="N96" s="8" t="e">
        <f>IF(A96="","",IF(VLOOKUP(A96,#REF!,27,FALSE)="国所管",VLOOKUP(A96,#REF!,21,FALSE),""))</f>
        <v>#REF!</v>
      </c>
      <c r="O96" s="10" t="e">
        <f>IF(A96="","",IF(AND(#REF!="○",#REF!="分担契約/単価契約"),"単価契約"&amp;CHAR(10)&amp;"予定調達総額 "&amp;TEXT(VLOOKUP(A96,#REF!,15,FALSE),"#,##0円")&amp;"(B)"&amp;CHAR(10)&amp;"分担契約"&amp;CHAR(10)&amp;VLOOKUP(A96,#REF!,31,FALSE),IF(AND(#REF!="○",#REF!="分担契約"),"分担契約"&amp;CHAR(10)&amp;"契約総額 "&amp;TEXT(VLOOKUP(A96,#REF!,15,FALSE),"#,##0円")&amp;"(B)"&amp;CHAR(10)&amp;VLOOKUP(A96,#REF!,31,FALSE),(IF(#REF!="分担契約/単価契約","単価契約"&amp;CHAR(10)&amp;"予定調達総額 "&amp;TEXT(VLOOKUP(A96,#REF!,15,FALSE),"#,##0円")&amp;CHAR(10)&amp;"分担契約"&amp;CHAR(10)&amp;VLOOKUP(A96,#REF!,31,FALSE),IF(#REF!="分担契約","分担契約"&amp;CHAR(10)&amp;"契約総額 "&amp;TEXT(VLOOKUP(A96,#REF!,15,FALSE),"#,##0円")&amp;CHAR(10)&amp;VLOOKUP(A96,#REF!,31,FALSE),IF(#REF!="単価契約","単価契約"&amp;CHAR(10)&amp;"予定調達総額 "&amp;TEXT(VLOOKUP(A96,#REF!,15,FALSE),"#,##0円")&amp;CHAR(10)&amp;VLOOKUP(A96,#REF!,31,FALSE),VLOOKUP(A96,#REF!,31,FALSE))))))))</f>
        <v>#REF!</v>
      </c>
    </row>
    <row r="97" spans="1:15" s="19" customFormat="1" ht="60" customHeight="1" x14ac:dyDescent="0.2">
      <c r="A97" s="20" t="e">
        <f>IF(MAX(#REF!)&gt;=ROW()-5,ROW()-5,"")</f>
        <v>#REF!</v>
      </c>
      <c r="B97" s="2" t="e">
        <f>IF(A97="","",VLOOKUP(A97,#REF!,4,FALSE))</f>
        <v>#REF!</v>
      </c>
      <c r="C97" s="1" t="e">
        <f>IF(A97="","",VLOOKUP(A97,#REF!,5,FALSE))</f>
        <v>#REF!</v>
      </c>
      <c r="D97" s="3" t="e">
        <f>IF(A97="","",VLOOKUP(A97,#REF!,8,FALSE))</f>
        <v>#REF!</v>
      </c>
      <c r="E97" s="2" t="e">
        <f>IF(A97="","",VLOOKUP(A97,#REF!,9,FALSE))</f>
        <v>#REF!</v>
      </c>
      <c r="F97" s="4" t="e">
        <f>IF(A97="","",VLOOKUP(A97,#REF!,10,FALSE))</f>
        <v>#REF!</v>
      </c>
      <c r="G97" s="21" t="e">
        <f>IF(A97="","",VLOOKUP(A97,#REF!,30,FALSE))</f>
        <v>#REF!</v>
      </c>
      <c r="H97" s="6" t="e">
        <f>IF(A97="","",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#REF!</v>
      </c>
      <c r="I97" s="6" t="e">
        <f>IF(A97="","",VLOOKUP(A97,#REF!,14,FALSE))</f>
        <v>#REF!</v>
      </c>
      <c r="J97" s="8" t="e">
        <f>IF(A97="","",IF(VLOOKUP(A97,#REF!,20,FALSE)="②同種の他の契約の予定価格を類推されるおそれがあるため公表しない","－",IF(VLOOKUP(A97,#REF!,20,FALSE)="－","－",IF(VLOOKUP(A97,#REF!,6,FALSE)&lt;&gt;"",TEXT(VLOOKUP(A97,#REF!,16,FALSE),"#.0%")&amp;CHAR(10)&amp;"(B/A×100)",VLOOKUP(A97,#REF!,16,FALSE)))))</f>
        <v>#REF!</v>
      </c>
      <c r="K97" s="22"/>
      <c r="L97" s="8" t="e">
        <f>IF(A97="","",IF(VLOOKUP(A97,#REF!,26,FALSE)="①公益社団法人","公社",IF(VLOOKUP(A97,#REF!,26,FALSE)="②公益財団法人","公財","")))</f>
        <v>#REF!</v>
      </c>
      <c r="M97" s="8" t="e">
        <f>IF(A97="","",VLOOKUP(A97,#REF!,27,FALSE))</f>
        <v>#REF!</v>
      </c>
      <c r="N97" s="8" t="e">
        <f>IF(A97="","",IF(VLOOKUP(A97,#REF!,27,FALSE)="国所管",VLOOKUP(A97,#REF!,21,FALSE),""))</f>
        <v>#REF!</v>
      </c>
      <c r="O97" s="10" t="e">
        <f>IF(A97="","",IF(AND(#REF!="○",#REF!="分担契約/単価契約"),"単価契約"&amp;CHAR(10)&amp;"予定調達総額 "&amp;TEXT(VLOOKUP(A97,#REF!,15,FALSE),"#,##0円")&amp;"(B)"&amp;CHAR(10)&amp;"分担契約"&amp;CHAR(10)&amp;VLOOKUP(A97,#REF!,31,FALSE),IF(AND(#REF!="○",#REF!="分担契約"),"分担契約"&amp;CHAR(10)&amp;"契約総額 "&amp;TEXT(VLOOKUP(A97,#REF!,15,FALSE),"#,##0円")&amp;"(B)"&amp;CHAR(10)&amp;VLOOKUP(A97,#REF!,31,FALSE),(IF(#REF!="分担契約/単価契約","単価契約"&amp;CHAR(10)&amp;"予定調達総額 "&amp;TEXT(VLOOKUP(A97,#REF!,15,FALSE),"#,##0円")&amp;CHAR(10)&amp;"分担契約"&amp;CHAR(10)&amp;VLOOKUP(A97,#REF!,31,FALSE),IF(#REF!="分担契約","分担契約"&amp;CHAR(10)&amp;"契約総額 "&amp;TEXT(VLOOKUP(A97,#REF!,15,FALSE),"#,##0円")&amp;CHAR(10)&amp;VLOOKUP(A97,#REF!,31,FALSE),IF(#REF!="単価契約","単価契約"&amp;CHAR(10)&amp;"予定調達総額 "&amp;TEXT(VLOOKUP(A97,#REF!,15,FALSE),"#,##0円")&amp;CHAR(10)&amp;VLOOKUP(A97,#REF!,31,FALSE),VLOOKUP(A97,#REF!,31,FALSE))))))))</f>
        <v>#REF!</v>
      </c>
    </row>
    <row r="98" spans="1:15" s="19" customFormat="1" ht="67.5" customHeight="1" x14ac:dyDescent="0.2">
      <c r="A98" s="20" t="e">
        <f>IF(MAX(#REF!)&gt;=ROW()-5,ROW()-5,"")</f>
        <v>#REF!</v>
      </c>
      <c r="B98" s="2" t="e">
        <f>IF(A98="","",VLOOKUP(A98,#REF!,4,FALSE))</f>
        <v>#REF!</v>
      </c>
      <c r="C98" s="1" t="e">
        <f>IF(A98="","",VLOOKUP(A98,#REF!,5,FALSE))</f>
        <v>#REF!</v>
      </c>
      <c r="D98" s="3" t="e">
        <f>IF(A98="","",VLOOKUP(A98,#REF!,8,FALSE))</f>
        <v>#REF!</v>
      </c>
      <c r="E98" s="2" t="e">
        <f>IF(A98="","",VLOOKUP(A98,#REF!,9,FALSE))</f>
        <v>#REF!</v>
      </c>
      <c r="F98" s="4" t="e">
        <f>IF(A98="","",VLOOKUP(A98,#REF!,10,FALSE))</f>
        <v>#REF!</v>
      </c>
      <c r="G98" s="21" t="e">
        <f>IF(A98="","",VLOOKUP(A98,#REF!,30,FALSE))</f>
        <v>#REF!</v>
      </c>
      <c r="H98" s="6" t="e">
        <f>IF(A98="","",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#REF!</v>
      </c>
      <c r="I98" s="6" t="e">
        <f>IF(A98="","",VLOOKUP(A98,#REF!,14,FALSE))</f>
        <v>#REF!</v>
      </c>
      <c r="J98" s="8" t="e">
        <f>IF(A98="","",IF(VLOOKUP(A98,#REF!,20,FALSE)="②同種の他の契約の予定価格を類推されるおそれがあるため公表しない","－",IF(VLOOKUP(A98,#REF!,20,FALSE)="－","－",IF(VLOOKUP(A98,#REF!,6,FALSE)&lt;&gt;"",TEXT(VLOOKUP(A98,#REF!,16,FALSE),"#.0%")&amp;CHAR(10)&amp;"(B/A×100)",VLOOKUP(A98,#REF!,16,FALSE)))))</f>
        <v>#REF!</v>
      </c>
      <c r="K98" s="22"/>
      <c r="L98" s="8" t="e">
        <f>IF(A98="","",IF(VLOOKUP(A98,#REF!,26,FALSE)="①公益社団法人","公社",IF(VLOOKUP(A98,#REF!,26,FALSE)="②公益財団法人","公財","")))</f>
        <v>#REF!</v>
      </c>
      <c r="M98" s="8" t="e">
        <f>IF(A98="","",VLOOKUP(A98,#REF!,27,FALSE))</f>
        <v>#REF!</v>
      </c>
      <c r="N98" s="8" t="e">
        <f>IF(A98="","",IF(VLOOKUP(A98,#REF!,27,FALSE)="国所管",VLOOKUP(A98,#REF!,21,FALSE),""))</f>
        <v>#REF!</v>
      </c>
      <c r="O98" s="10" t="e">
        <f>IF(A98="","",IF(AND(#REF!="○",#REF!="分担契約/単価契約"),"単価契約"&amp;CHAR(10)&amp;"予定調達総額 "&amp;TEXT(VLOOKUP(A98,#REF!,15,FALSE),"#,##0円")&amp;"(B)"&amp;CHAR(10)&amp;"分担契約"&amp;CHAR(10)&amp;VLOOKUP(A98,#REF!,31,FALSE),IF(AND(#REF!="○",#REF!="分担契約"),"分担契約"&amp;CHAR(10)&amp;"契約総額 "&amp;TEXT(VLOOKUP(A98,#REF!,15,FALSE),"#,##0円")&amp;"(B)"&amp;CHAR(10)&amp;VLOOKUP(A98,#REF!,31,FALSE),(IF(#REF!="分担契約/単価契約","単価契約"&amp;CHAR(10)&amp;"予定調達総額 "&amp;TEXT(VLOOKUP(A98,#REF!,15,FALSE),"#,##0円")&amp;CHAR(10)&amp;"分担契約"&amp;CHAR(10)&amp;VLOOKUP(A98,#REF!,31,FALSE),IF(#REF!="分担契約","分担契約"&amp;CHAR(10)&amp;"契約総額 "&amp;TEXT(VLOOKUP(A98,#REF!,15,FALSE),"#,##0円")&amp;CHAR(10)&amp;VLOOKUP(A98,#REF!,31,FALSE),IF(#REF!="単価契約","単価契約"&amp;CHAR(10)&amp;"予定調達総額 "&amp;TEXT(VLOOKUP(A98,#REF!,15,FALSE),"#,##0円")&amp;CHAR(10)&amp;VLOOKUP(A98,#REF!,31,FALSE),VLOOKUP(A98,#REF!,31,FALSE))))))))</f>
        <v>#REF!</v>
      </c>
    </row>
    <row r="99" spans="1:15" s="19" customFormat="1" ht="60" customHeight="1" x14ac:dyDescent="0.2">
      <c r="A99" s="20" t="e">
        <f>IF(MAX(#REF!)&gt;=ROW()-5,ROW()-5,"")</f>
        <v>#REF!</v>
      </c>
      <c r="B99" s="2" t="e">
        <f>IF(A99="","",VLOOKUP(A99,#REF!,4,FALSE))</f>
        <v>#REF!</v>
      </c>
      <c r="C99" s="1" t="e">
        <f>IF(A99="","",VLOOKUP(A99,#REF!,5,FALSE))</f>
        <v>#REF!</v>
      </c>
      <c r="D99" s="3" t="e">
        <f>IF(A99="","",VLOOKUP(A99,#REF!,8,FALSE))</f>
        <v>#REF!</v>
      </c>
      <c r="E99" s="2" t="e">
        <f>IF(A99="","",VLOOKUP(A99,#REF!,9,FALSE))</f>
        <v>#REF!</v>
      </c>
      <c r="F99" s="4" t="e">
        <f>IF(A99="","",VLOOKUP(A99,#REF!,10,FALSE))</f>
        <v>#REF!</v>
      </c>
      <c r="G99" s="21" t="e">
        <f>IF(A99="","",VLOOKUP(A99,#REF!,30,FALSE))</f>
        <v>#REF!</v>
      </c>
      <c r="H99" s="6" t="e">
        <f>IF(A99="","",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#REF!</v>
      </c>
      <c r="I99" s="6" t="e">
        <f>IF(A99="","",VLOOKUP(A99,#REF!,14,FALSE))</f>
        <v>#REF!</v>
      </c>
      <c r="J99" s="8" t="e">
        <f>IF(A99="","",IF(VLOOKUP(A99,#REF!,20,FALSE)="②同種の他の契約の予定価格を類推されるおそれがあるため公表しない","－",IF(VLOOKUP(A99,#REF!,20,FALSE)="－","－",IF(VLOOKUP(A99,#REF!,6,FALSE)&lt;&gt;"",TEXT(VLOOKUP(A99,#REF!,16,FALSE),"#.0%")&amp;CHAR(10)&amp;"(B/A×100)",VLOOKUP(A99,#REF!,16,FALSE)))))</f>
        <v>#REF!</v>
      </c>
      <c r="K99" s="22"/>
      <c r="L99" s="8" t="e">
        <f>IF(A99="","",IF(VLOOKUP(A99,#REF!,26,FALSE)="①公益社団法人","公社",IF(VLOOKUP(A99,#REF!,26,FALSE)="②公益財団法人","公財","")))</f>
        <v>#REF!</v>
      </c>
      <c r="M99" s="8" t="e">
        <f>IF(A99="","",VLOOKUP(A99,#REF!,27,FALSE))</f>
        <v>#REF!</v>
      </c>
      <c r="N99" s="8" t="e">
        <f>IF(A99="","",IF(VLOOKUP(A99,#REF!,27,FALSE)="国所管",VLOOKUP(A99,#REF!,21,FALSE),""))</f>
        <v>#REF!</v>
      </c>
      <c r="O99" s="10" t="e">
        <f>IF(A99="","",IF(AND(#REF!="○",#REF!="分担契約/単価契約"),"単価契約"&amp;CHAR(10)&amp;"予定調達総額 "&amp;TEXT(VLOOKUP(A99,#REF!,15,FALSE),"#,##0円")&amp;"(B)"&amp;CHAR(10)&amp;"分担契約"&amp;CHAR(10)&amp;VLOOKUP(A99,#REF!,31,FALSE),IF(AND(#REF!="○",#REF!="分担契約"),"分担契約"&amp;CHAR(10)&amp;"契約総額 "&amp;TEXT(VLOOKUP(A99,#REF!,15,FALSE),"#,##0円")&amp;"(B)"&amp;CHAR(10)&amp;VLOOKUP(A99,#REF!,31,FALSE),(IF(#REF!="分担契約/単価契約","単価契約"&amp;CHAR(10)&amp;"予定調達総額 "&amp;TEXT(VLOOKUP(A99,#REF!,15,FALSE),"#,##0円")&amp;CHAR(10)&amp;"分担契約"&amp;CHAR(10)&amp;VLOOKUP(A99,#REF!,31,FALSE),IF(#REF!="分担契約","分担契約"&amp;CHAR(10)&amp;"契約総額 "&amp;TEXT(VLOOKUP(A99,#REF!,15,FALSE),"#,##0円")&amp;CHAR(10)&amp;VLOOKUP(A99,#REF!,31,FALSE),IF(#REF!="単価契約","単価契約"&amp;CHAR(10)&amp;"予定調達総額 "&amp;TEXT(VLOOKUP(A99,#REF!,15,FALSE),"#,##0円")&amp;CHAR(10)&amp;VLOOKUP(A99,#REF!,31,FALSE),VLOOKUP(A99,#REF!,31,FALSE))))))))</f>
        <v>#REF!</v>
      </c>
    </row>
    <row r="100" spans="1:15" s="19" customFormat="1" ht="60" customHeight="1" x14ac:dyDescent="0.2">
      <c r="A100" s="20" t="e">
        <f>IF(MAX(#REF!)&gt;=ROW()-5,ROW()-5,"")</f>
        <v>#REF!</v>
      </c>
      <c r="B100" s="2" t="e">
        <f>IF(A100="","",VLOOKUP(A100,#REF!,4,FALSE))</f>
        <v>#REF!</v>
      </c>
      <c r="C100" s="1" t="e">
        <f>IF(A100="","",VLOOKUP(A100,#REF!,5,FALSE))</f>
        <v>#REF!</v>
      </c>
      <c r="D100" s="3" t="e">
        <f>IF(A100="","",VLOOKUP(A100,#REF!,8,FALSE))</f>
        <v>#REF!</v>
      </c>
      <c r="E100" s="2" t="e">
        <f>IF(A100="","",VLOOKUP(A100,#REF!,9,FALSE))</f>
        <v>#REF!</v>
      </c>
      <c r="F100" s="4" t="e">
        <f>IF(A100="","",VLOOKUP(A100,#REF!,10,FALSE))</f>
        <v>#REF!</v>
      </c>
      <c r="G100" s="21" t="e">
        <f>IF(A100="","",VLOOKUP(A100,#REF!,30,FALSE))</f>
        <v>#REF!</v>
      </c>
      <c r="H100" s="6" t="e">
        <f>IF(A100="","",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#REF!</v>
      </c>
      <c r="I100" s="6" t="e">
        <f>IF(A100="","",VLOOKUP(A100,#REF!,14,FALSE))</f>
        <v>#REF!</v>
      </c>
      <c r="J100" s="8" t="e">
        <f>IF(A100="","",IF(VLOOKUP(A100,#REF!,20,FALSE)="②同種の他の契約の予定価格を類推されるおそれがあるため公表しない","－",IF(VLOOKUP(A100,#REF!,20,FALSE)="－","－",IF(VLOOKUP(A100,#REF!,6,FALSE)&lt;&gt;"",TEXT(VLOOKUP(A100,#REF!,16,FALSE),"#.0%")&amp;CHAR(10)&amp;"(B/A×100)",VLOOKUP(A100,#REF!,16,FALSE)))))</f>
        <v>#REF!</v>
      </c>
      <c r="K100" s="22"/>
      <c r="L100" s="8" t="e">
        <f>IF(A100="","",IF(VLOOKUP(A100,#REF!,26,FALSE)="①公益社団法人","公社",IF(VLOOKUP(A100,#REF!,26,FALSE)="②公益財団法人","公財","")))</f>
        <v>#REF!</v>
      </c>
      <c r="M100" s="8" t="e">
        <f>IF(A100="","",VLOOKUP(A100,#REF!,27,FALSE))</f>
        <v>#REF!</v>
      </c>
      <c r="N100" s="8" t="e">
        <f>IF(A100="","",IF(VLOOKUP(A100,#REF!,27,FALSE)="国所管",VLOOKUP(A100,#REF!,21,FALSE),""))</f>
        <v>#REF!</v>
      </c>
      <c r="O100" s="10" t="e">
        <f>IF(A100="","",IF(AND(#REF!="○",#REF!="分担契約/単価契約"),"単価契約"&amp;CHAR(10)&amp;"予定調達総額 "&amp;TEXT(VLOOKUP(A100,#REF!,15,FALSE),"#,##0円")&amp;"(B)"&amp;CHAR(10)&amp;"分担契約"&amp;CHAR(10)&amp;VLOOKUP(A100,#REF!,31,FALSE),IF(AND(#REF!="○",#REF!="分担契約"),"分担契約"&amp;CHAR(10)&amp;"契約総額 "&amp;TEXT(VLOOKUP(A100,#REF!,15,FALSE),"#,##0円")&amp;"(B)"&amp;CHAR(10)&amp;VLOOKUP(A100,#REF!,31,FALSE),(IF(#REF!="分担契約/単価契約","単価契約"&amp;CHAR(10)&amp;"予定調達総額 "&amp;TEXT(VLOOKUP(A100,#REF!,15,FALSE),"#,##0円")&amp;CHAR(10)&amp;"分担契約"&amp;CHAR(10)&amp;VLOOKUP(A100,#REF!,31,FALSE),IF(#REF!="分担契約","分担契約"&amp;CHAR(10)&amp;"契約総額 "&amp;TEXT(VLOOKUP(A100,#REF!,15,FALSE),"#,##0円")&amp;CHAR(10)&amp;VLOOKUP(A100,#REF!,31,FALSE),IF(#REF!="単価契約","単価契約"&amp;CHAR(10)&amp;"予定調達総額 "&amp;TEXT(VLOOKUP(A100,#REF!,15,FALSE),"#,##0円")&amp;CHAR(10)&amp;VLOOKUP(A100,#REF!,31,FALSE),VLOOKUP(A100,#REF!,31,FALSE))))))))</f>
        <v>#REF!</v>
      </c>
    </row>
    <row r="101" spans="1:15" s="19" customFormat="1" ht="60" customHeight="1" x14ac:dyDescent="0.2">
      <c r="A101" s="20" t="e">
        <f>IF(MAX(#REF!)&gt;=ROW()-5,ROW()-5,"")</f>
        <v>#REF!</v>
      </c>
      <c r="B101" s="2" t="e">
        <f>IF(A101="","",VLOOKUP(A101,#REF!,4,FALSE))</f>
        <v>#REF!</v>
      </c>
      <c r="C101" s="1" t="e">
        <f>IF(A101="","",VLOOKUP(A101,#REF!,5,FALSE))</f>
        <v>#REF!</v>
      </c>
      <c r="D101" s="3" t="e">
        <f>IF(A101="","",VLOOKUP(A101,#REF!,8,FALSE))</f>
        <v>#REF!</v>
      </c>
      <c r="E101" s="2" t="e">
        <f>IF(A101="","",VLOOKUP(A101,#REF!,9,FALSE))</f>
        <v>#REF!</v>
      </c>
      <c r="F101" s="4" t="e">
        <f>IF(A101="","",VLOOKUP(A101,#REF!,10,FALSE))</f>
        <v>#REF!</v>
      </c>
      <c r="G101" s="21" t="e">
        <f>IF(A101="","",VLOOKUP(A101,#REF!,30,FALSE))</f>
        <v>#REF!</v>
      </c>
      <c r="H101" s="6" t="e">
        <f>IF(A101="","",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#REF!</v>
      </c>
      <c r="I101" s="6" t="e">
        <f>IF(A101="","",VLOOKUP(A101,#REF!,14,FALSE))</f>
        <v>#REF!</v>
      </c>
      <c r="J101" s="8" t="e">
        <f>IF(A101="","",IF(VLOOKUP(A101,#REF!,20,FALSE)="②同種の他の契約の予定価格を類推されるおそれがあるため公表しない","－",IF(VLOOKUP(A101,#REF!,20,FALSE)="－","－",IF(VLOOKUP(A101,#REF!,6,FALSE)&lt;&gt;"",TEXT(VLOOKUP(A101,#REF!,16,FALSE),"#.0%")&amp;CHAR(10)&amp;"(B/A×100)",VLOOKUP(A101,#REF!,16,FALSE)))))</f>
        <v>#REF!</v>
      </c>
      <c r="K101" s="22"/>
      <c r="L101" s="8" t="e">
        <f>IF(A101="","",IF(VLOOKUP(A101,#REF!,26,FALSE)="①公益社団法人","公社",IF(VLOOKUP(A101,#REF!,26,FALSE)="②公益財団法人","公財","")))</f>
        <v>#REF!</v>
      </c>
      <c r="M101" s="8" t="e">
        <f>IF(A101="","",VLOOKUP(A101,#REF!,27,FALSE))</f>
        <v>#REF!</v>
      </c>
      <c r="N101" s="8" t="e">
        <f>IF(A101="","",IF(VLOOKUP(A101,#REF!,27,FALSE)="国所管",VLOOKUP(A101,#REF!,21,FALSE),""))</f>
        <v>#REF!</v>
      </c>
      <c r="O101" s="10" t="e">
        <f>IF(A101="","",IF(AND(#REF!="○",#REF!="分担契約/単価契約"),"単価契約"&amp;CHAR(10)&amp;"予定調達総額 "&amp;TEXT(VLOOKUP(A101,#REF!,15,FALSE),"#,##0円")&amp;"(B)"&amp;CHAR(10)&amp;"分担契約"&amp;CHAR(10)&amp;VLOOKUP(A101,#REF!,31,FALSE),IF(AND(#REF!="○",#REF!="分担契約"),"分担契約"&amp;CHAR(10)&amp;"契約総額 "&amp;TEXT(VLOOKUP(A101,#REF!,15,FALSE),"#,##0円")&amp;"(B)"&amp;CHAR(10)&amp;VLOOKUP(A101,#REF!,31,FALSE),(IF(#REF!="分担契約/単価契約","単価契約"&amp;CHAR(10)&amp;"予定調達総額 "&amp;TEXT(VLOOKUP(A101,#REF!,15,FALSE),"#,##0円")&amp;CHAR(10)&amp;"分担契約"&amp;CHAR(10)&amp;VLOOKUP(A101,#REF!,31,FALSE),IF(#REF!="分担契約","分担契約"&amp;CHAR(10)&amp;"契約総額 "&amp;TEXT(VLOOKUP(A101,#REF!,15,FALSE),"#,##0円")&amp;CHAR(10)&amp;VLOOKUP(A101,#REF!,31,FALSE),IF(#REF!="単価契約","単価契約"&amp;CHAR(10)&amp;"予定調達総額 "&amp;TEXT(VLOOKUP(A101,#REF!,15,FALSE),"#,##0円")&amp;CHAR(10)&amp;VLOOKUP(A101,#REF!,31,FALSE),VLOOKUP(A101,#REF!,31,FALSE))))))))</f>
        <v>#REF!</v>
      </c>
    </row>
    <row r="102" spans="1:15" s="19" customFormat="1" ht="60" customHeight="1" x14ac:dyDescent="0.2">
      <c r="A102" s="20" t="e">
        <f>IF(MAX(#REF!)&gt;=ROW()-5,ROW()-5,"")</f>
        <v>#REF!</v>
      </c>
      <c r="B102" s="2" t="e">
        <f>IF(A102="","",VLOOKUP(A102,#REF!,4,FALSE))</f>
        <v>#REF!</v>
      </c>
      <c r="C102" s="1" t="e">
        <f>IF(A102="","",VLOOKUP(A102,#REF!,5,FALSE))</f>
        <v>#REF!</v>
      </c>
      <c r="D102" s="3" t="e">
        <f>IF(A102="","",VLOOKUP(A102,#REF!,8,FALSE))</f>
        <v>#REF!</v>
      </c>
      <c r="E102" s="2" t="e">
        <f>IF(A102="","",VLOOKUP(A102,#REF!,9,FALSE))</f>
        <v>#REF!</v>
      </c>
      <c r="F102" s="4" t="e">
        <f>IF(A102="","",VLOOKUP(A102,#REF!,10,FALSE))</f>
        <v>#REF!</v>
      </c>
      <c r="G102" s="21" t="e">
        <f>IF(A102="","",VLOOKUP(A102,#REF!,30,FALSE))</f>
        <v>#REF!</v>
      </c>
      <c r="H102" s="6" t="e">
        <f>IF(A102="","",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#REF!</v>
      </c>
      <c r="I102" s="6" t="e">
        <f>IF(A102="","",VLOOKUP(A102,#REF!,14,FALSE))</f>
        <v>#REF!</v>
      </c>
      <c r="J102" s="8" t="e">
        <f>IF(A102="","",IF(VLOOKUP(A102,#REF!,20,FALSE)="②同種の他の契約の予定価格を類推されるおそれがあるため公表しない","－",IF(VLOOKUP(A102,#REF!,20,FALSE)="－","－",IF(VLOOKUP(A102,#REF!,6,FALSE)&lt;&gt;"",TEXT(VLOOKUP(A102,#REF!,16,FALSE),"#.0%")&amp;CHAR(10)&amp;"(B/A×100)",VLOOKUP(A102,#REF!,16,FALSE)))))</f>
        <v>#REF!</v>
      </c>
      <c r="K102" s="22"/>
      <c r="L102" s="8" t="e">
        <f>IF(A102="","",IF(VLOOKUP(A102,#REF!,26,FALSE)="①公益社団法人","公社",IF(VLOOKUP(A102,#REF!,26,FALSE)="②公益財団法人","公財","")))</f>
        <v>#REF!</v>
      </c>
      <c r="M102" s="8" t="e">
        <f>IF(A102="","",VLOOKUP(A102,#REF!,27,FALSE))</f>
        <v>#REF!</v>
      </c>
      <c r="N102" s="8" t="e">
        <f>IF(A102="","",IF(VLOOKUP(A102,#REF!,27,FALSE)="国所管",VLOOKUP(A102,#REF!,21,FALSE),""))</f>
        <v>#REF!</v>
      </c>
      <c r="O102" s="10" t="e">
        <f>IF(A102="","",IF(AND(#REF!="○",#REF!="分担契約/単価契約"),"単価契約"&amp;CHAR(10)&amp;"予定調達総額 "&amp;TEXT(VLOOKUP(A102,#REF!,15,FALSE),"#,##0円")&amp;"(B)"&amp;CHAR(10)&amp;"分担契約"&amp;CHAR(10)&amp;VLOOKUP(A102,#REF!,31,FALSE),IF(AND(#REF!="○",#REF!="分担契約"),"分担契約"&amp;CHAR(10)&amp;"契約総額 "&amp;TEXT(VLOOKUP(A102,#REF!,15,FALSE),"#,##0円")&amp;"(B)"&amp;CHAR(10)&amp;VLOOKUP(A102,#REF!,31,FALSE),(IF(#REF!="分担契約/単価契約","単価契約"&amp;CHAR(10)&amp;"予定調達総額 "&amp;TEXT(VLOOKUP(A102,#REF!,15,FALSE),"#,##0円")&amp;CHAR(10)&amp;"分担契約"&amp;CHAR(10)&amp;VLOOKUP(A102,#REF!,31,FALSE),IF(#REF!="分担契約","分担契約"&amp;CHAR(10)&amp;"契約総額 "&amp;TEXT(VLOOKUP(A102,#REF!,15,FALSE),"#,##0円")&amp;CHAR(10)&amp;VLOOKUP(A102,#REF!,31,FALSE),IF(#REF!="単価契約","単価契約"&amp;CHAR(10)&amp;"予定調達総額 "&amp;TEXT(VLOOKUP(A102,#REF!,15,FALSE),"#,##0円")&amp;CHAR(10)&amp;VLOOKUP(A102,#REF!,31,FALSE),VLOOKUP(A102,#REF!,31,FALSE))))))))</f>
        <v>#REF!</v>
      </c>
    </row>
    <row r="103" spans="1:15" s="19" customFormat="1" ht="60" customHeight="1" x14ac:dyDescent="0.2">
      <c r="A103" s="20" t="e">
        <f>IF(MAX(#REF!)&gt;=ROW()-5,ROW()-5,"")</f>
        <v>#REF!</v>
      </c>
      <c r="B103" s="2" t="e">
        <f>IF(A103="","",VLOOKUP(A103,#REF!,4,FALSE))</f>
        <v>#REF!</v>
      </c>
      <c r="C103" s="1" t="e">
        <f>IF(A103="","",VLOOKUP(A103,#REF!,5,FALSE))</f>
        <v>#REF!</v>
      </c>
      <c r="D103" s="3" t="e">
        <f>IF(A103="","",VLOOKUP(A103,#REF!,8,FALSE))</f>
        <v>#REF!</v>
      </c>
      <c r="E103" s="2" t="e">
        <f>IF(A103="","",VLOOKUP(A103,#REF!,9,FALSE))</f>
        <v>#REF!</v>
      </c>
      <c r="F103" s="4" t="e">
        <f>IF(A103="","",VLOOKUP(A103,#REF!,10,FALSE))</f>
        <v>#REF!</v>
      </c>
      <c r="G103" s="21" t="e">
        <f>IF(A103="","",VLOOKUP(A103,#REF!,30,FALSE))</f>
        <v>#REF!</v>
      </c>
      <c r="H103" s="6" t="e">
        <f>IF(A103="","",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#REF!</v>
      </c>
      <c r="I103" s="6" t="e">
        <f>IF(A103="","",VLOOKUP(A103,#REF!,14,FALSE))</f>
        <v>#REF!</v>
      </c>
      <c r="J103" s="8" t="e">
        <f>IF(A103="","",IF(VLOOKUP(A103,#REF!,20,FALSE)="②同種の他の契約の予定価格を類推されるおそれがあるため公表しない","－",IF(VLOOKUP(A103,#REF!,20,FALSE)="－","－",IF(VLOOKUP(A103,#REF!,6,FALSE)&lt;&gt;"",TEXT(VLOOKUP(A103,#REF!,16,FALSE),"#.0%")&amp;CHAR(10)&amp;"(B/A×100)",VLOOKUP(A103,#REF!,16,FALSE)))))</f>
        <v>#REF!</v>
      </c>
      <c r="K103" s="22"/>
      <c r="L103" s="8" t="e">
        <f>IF(A103="","",IF(VLOOKUP(A103,#REF!,26,FALSE)="①公益社団法人","公社",IF(VLOOKUP(A103,#REF!,26,FALSE)="②公益財団法人","公財","")))</f>
        <v>#REF!</v>
      </c>
      <c r="M103" s="8" t="e">
        <f>IF(A103="","",VLOOKUP(A103,#REF!,27,FALSE))</f>
        <v>#REF!</v>
      </c>
      <c r="N103" s="8" t="e">
        <f>IF(A103="","",IF(VLOOKUP(A103,#REF!,27,FALSE)="国所管",VLOOKUP(A103,#REF!,21,FALSE),""))</f>
        <v>#REF!</v>
      </c>
      <c r="O103" s="10" t="e">
        <f>IF(A103="","",IF(AND(#REF!="○",#REF!="分担契約/単価契約"),"単価契約"&amp;CHAR(10)&amp;"予定調達総額 "&amp;TEXT(VLOOKUP(A103,#REF!,15,FALSE),"#,##0円")&amp;"(B)"&amp;CHAR(10)&amp;"分担契約"&amp;CHAR(10)&amp;VLOOKUP(A103,#REF!,31,FALSE),IF(AND(#REF!="○",#REF!="分担契約"),"分担契約"&amp;CHAR(10)&amp;"契約総額 "&amp;TEXT(VLOOKUP(A103,#REF!,15,FALSE),"#,##0円")&amp;"(B)"&amp;CHAR(10)&amp;VLOOKUP(A103,#REF!,31,FALSE),(IF(#REF!="分担契約/単価契約","単価契約"&amp;CHAR(10)&amp;"予定調達総額 "&amp;TEXT(VLOOKUP(A103,#REF!,15,FALSE),"#,##0円")&amp;CHAR(10)&amp;"分担契約"&amp;CHAR(10)&amp;VLOOKUP(A103,#REF!,31,FALSE),IF(#REF!="分担契約","分担契約"&amp;CHAR(10)&amp;"契約総額 "&amp;TEXT(VLOOKUP(A103,#REF!,15,FALSE),"#,##0円")&amp;CHAR(10)&amp;VLOOKUP(A103,#REF!,31,FALSE),IF(#REF!="単価契約","単価契約"&amp;CHAR(10)&amp;"予定調達総額 "&amp;TEXT(VLOOKUP(A103,#REF!,15,FALSE),"#,##0円")&amp;CHAR(10)&amp;VLOOKUP(A103,#REF!,31,FALSE),VLOOKUP(A103,#REF!,31,FALSE))))))))</f>
        <v>#REF!</v>
      </c>
    </row>
    <row r="104" spans="1:15" s="23" customFormat="1" ht="60" customHeight="1" x14ac:dyDescent="0.2">
      <c r="A104" s="20" t="e">
        <f>IF(MAX(#REF!)&gt;=ROW()-5,ROW()-5,"")</f>
        <v>#REF!</v>
      </c>
      <c r="B104" s="2" t="e">
        <f>IF(A104="","",VLOOKUP(A104,#REF!,4,FALSE))</f>
        <v>#REF!</v>
      </c>
      <c r="C104" s="1" t="e">
        <f>IF(A104="","",VLOOKUP(A104,#REF!,5,FALSE))</f>
        <v>#REF!</v>
      </c>
      <c r="D104" s="3" t="e">
        <f>IF(A104="","",VLOOKUP(A104,#REF!,8,FALSE))</f>
        <v>#REF!</v>
      </c>
      <c r="E104" s="2" t="e">
        <f>IF(A104="","",VLOOKUP(A104,#REF!,9,FALSE))</f>
        <v>#REF!</v>
      </c>
      <c r="F104" s="4" t="e">
        <f>IF(A104="","",VLOOKUP(A104,#REF!,10,FALSE))</f>
        <v>#REF!</v>
      </c>
      <c r="G104" s="21" t="e">
        <f>IF(A104="","",VLOOKUP(A104,#REF!,30,FALSE))</f>
        <v>#REF!</v>
      </c>
      <c r="H104" s="6" t="e">
        <f>IF(A104="","",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#REF!</v>
      </c>
      <c r="I104" s="6" t="e">
        <f>IF(A104="","",VLOOKUP(A104,#REF!,14,FALSE))</f>
        <v>#REF!</v>
      </c>
      <c r="J104" s="8" t="e">
        <f>IF(A104="","",IF(VLOOKUP(A104,#REF!,20,FALSE)="②同種の他の契約の予定価格を類推されるおそれがあるため公表しない","－",IF(VLOOKUP(A104,#REF!,20,FALSE)="－","－",IF(VLOOKUP(A104,#REF!,6,FALSE)&lt;&gt;"",TEXT(VLOOKUP(A104,#REF!,16,FALSE),"#.0%")&amp;CHAR(10)&amp;"(B/A×100)",VLOOKUP(A104,#REF!,16,FALSE)))))</f>
        <v>#REF!</v>
      </c>
      <c r="K104" s="22"/>
      <c r="L104" s="8" t="e">
        <f>IF(A104="","",IF(VLOOKUP(A104,#REF!,26,FALSE)="①公益社団法人","公社",IF(VLOOKUP(A104,#REF!,26,FALSE)="②公益財団法人","公財","")))</f>
        <v>#REF!</v>
      </c>
      <c r="M104" s="8" t="e">
        <f>IF(A104="","",VLOOKUP(A104,#REF!,27,FALSE))</f>
        <v>#REF!</v>
      </c>
      <c r="N104" s="8" t="e">
        <f>IF(A104="","",IF(VLOOKUP(A104,#REF!,27,FALSE)="国所管",VLOOKUP(A104,#REF!,21,FALSE),""))</f>
        <v>#REF!</v>
      </c>
      <c r="O104" s="10" t="e">
        <f>IF(A104="","",IF(AND(#REF!="○",#REF!="分担契約/単価契約"),"単価契約"&amp;CHAR(10)&amp;"予定調達総額 "&amp;TEXT(VLOOKUP(A104,#REF!,15,FALSE),"#,##0円")&amp;"(B)"&amp;CHAR(10)&amp;"分担契約"&amp;CHAR(10)&amp;VLOOKUP(A104,#REF!,31,FALSE),IF(AND(#REF!="○",#REF!="分担契約"),"分担契約"&amp;CHAR(10)&amp;"契約総額 "&amp;TEXT(VLOOKUP(A104,#REF!,15,FALSE),"#,##0円")&amp;"(B)"&amp;CHAR(10)&amp;VLOOKUP(A104,#REF!,31,FALSE),(IF(#REF!="分担契約/単価契約","単価契約"&amp;CHAR(10)&amp;"予定調達総額 "&amp;TEXT(VLOOKUP(A104,#REF!,15,FALSE),"#,##0円")&amp;CHAR(10)&amp;"分担契約"&amp;CHAR(10)&amp;VLOOKUP(A104,#REF!,31,FALSE),IF(#REF!="分担契約","分担契約"&amp;CHAR(10)&amp;"契約総額 "&amp;TEXT(VLOOKUP(A104,#REF!,15,FALSE),"#,##0円")&amp;CHAR(10)&amp;VLOOKUP(A104,#REF!,31,FALSE),IF(#REF!="単価契約","単価契約"&amp;CHAR(10)&amp;"予定調達総額 "&amp;TEXT(VLOOKUP(A104,#REF!,15,FALSE),"#,##0円")&amp;CHAR(10)&amp;VLOOKUP(A104,#REF!,31,FALSE),VLOOKUP(A104,#REF!,31,FALSE))))))))</f>
        <v>#REF!</v>
      </c>
    </row>
    <row r="105" spans="1:15" s="23" customFormat="1" ht="60" customHeight="1" x14ac:dyDescent="0.2">
      <c r="A105" s="20" t="e">
        <f>IF(MAX(#REF!)&gt;=ROW()-5,ROW()-5,"")</f>
        <v>#REF!</v>
      </c>
      <c r="B105" s="2" t="e">
        <f>IF(A105="","",VLOOKUP(A105,#REF!,4,FALSE))</f>
        <v>#REF!</v>
      </c>
      <c r="C105" s="1" t="e">
        <f>IF(A105="","",VLOOKUP(A105,#REF!,5,FALSE))</f>
        <v>#REF!</v>
      </c>
      <c r="D105" s="3" t="e">
        <f>IF(A105="","",VLOOKUP(A105,#REF!,8,FALSE))</f>
        <v>#REF!</v>
      </c>
      <c r="E105" s="2" t="e">
        <f>IF(A105="","",VLOOKUP(A105,#REF!,9,FALSE))</f>
        <v>#REF!</v>
      </c>
      <c r="F105" s="4" t="e">
        <f>IF(A105="","",VLOOKUP(A105,#REF!,10,FALSE))</f>
        <v>#REF!</v>
      </c>
      <c r="G105" s="21" t="e">
        <f>IF(A105="","",VLOOKUP(A105,#REF!,30,FALSE))</f>
        <v>#REF!</v>
      </c>
      <c r="H105" s="6" t="e">
        <f>IF(A105="","",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#REF!</v>
      </c>
      <c r="I105" s="6" t="e">
        <f>IF(A105="","",VLOOKUP(A105,#REF!,14,FALSE))</f>
        <v>#REF!</v>
      </c>
      <c r="J105" s="8" t="e">
        <f>IF(A105="","",IF(VLOOKUP(A105,#REF!,20,FALSE)="②同種の他の契約の予定価格を類推されるおそれがあるため公表しない","－",IF(VLOOKUP(A105,#REF!,20,FALSE)="－","－",IF(VLOOKUP(A105,#REF!,6,FALSE)&lt;&gt;"",TEXT(VLOOKUP(A105,#REF!,16,FALSE),"#.0%")&amp;CHAR(10)&amp;"(B/A×100)",VLOOKUP(A105,#REF!,16,FALSE)))))</f>
        <v>#REF!</v>
      </c>
      <c r="K105" s="22"/>
      <c r="L105" s="8" t="e">
        <f>IF(A105="","",IF(VLOOKUP(A105,#REF!,26,FALSE)="①公益社団法人","公社",IF(VLOOKUP(A105,#REF!,26,FALSE)="②公益財団法人","公財","")))</f>
        <v>#REF!</v>
      </c>
      <c r="M105" s="8" t="e">
        <f>IF(A105="","",VLOOKUP(A105,#REF!,27,FALSE))</f>
        <v>#REF!</v>
      </c>
      <c r="N105" s="8" t="e">
        <f>IF(A105="","",IF(VLOOKUP(A105,#REF!,27,FALSE)="国所管",VLOOKUP(A105,#REF!,21,FALSE),""))</f>
        <v>#REF!</v>
      </c>
      <c r="O105" s="10" t="e">
        <f>IF(A105="","",IF(AND(#REF!="○",#REF!="分担契約/単価契約"),"単価契約"&amp;CHAR(10)&amp;"予定調達総額 "&amp;TEXT(VLOOKUP(A105,#REF!,15,FALSE),"#,##0円")&amp;"(B)"&amp;CHAR(10)&amp;"分担契約"&amp;CHAR(10)&amp;VLOOKUP(A105,#REF!,31,FALSE),IF(AND(#REF!="○",#REF!="分担契約"),"分担契約"&amp;CHAR(10)&amp;"契約総額 "&amp;TEXT(VLOOKUP(A105,#REF!,15,FALSE),"#,##0円")&amp;"(B)"&amp;CHAR(10)&amp;VLOOKUP(A105,#REF!,31,FALSE),(IF(#REF!="分担契約/単価契約","単価契約"&amp;CHAR(10)&amp;"予定調達総額 "&amp;TEXT(VLOOKUP(A105,#REF!,15,FALSE),"#,##0円")&amp;CHAR(10)&amp;"分担契約"&amp;CHAR(10)&amp;VLOOKUP(A105,#REF!,31,FALSE),IF(#REF!="分担契約","分担契約"&amp;CHAR(10)&amp;"契約総額 "&amp;TEXT(VLOOKUP(A105,#REF!,15,FALSE),"#,##0円")&amp;CHAR(10)&amp;VLOOKUP(A105,#REF!,31,FALSE),IF(#REF!="単価契約","単価契約"&amp;CHAR(10)&amp;"予定調達総額 "&amp;TEXT(VLOOKUP(A105,#REF!,15,FALSE),"#,##0円")&amp;CHAR(10)&amp;VLOOKUP(A105,#REF!,31,FALSE),VLOOKUP(A105,#REF!,31,FALSE))))))))</f>
        <v>#REF!</v>
      </c>
    </row>
    <row r="106" spans="1:15" s="23" customFormat="1" ht="60" customHeight="1" x14ac:dyDescent="0.2">
      <c r="A106" s="20" t="e">
        <f>IF(MAX(#REF!)&gt;=ROW()-5,ROW()-5,"")</f>
        <v>#REF!</v>
      </c>
      <c r="B106" s="2" t="e">
        <f>IF(A106="","",VLOOKUP(A106,#REF!,4,FALSE))</f>
        <v>#REF!</v>
      </c>
      <c r="C106" s="1" t="e">
        <f>IF(A106="","",VLOOKUP(A106,#REF!,5,FALSE))</f>
        <v>#REF!</v>
      </c>
      <c r="D106" s="3" t="e">
        <f>IF(A106="","",VLOOKUP(A106,#REF!,8,FALSE))</f>
        <v>#REF!</v>
      </c>
      <c r="E106" s="2" t="e">
        <f>IF(A106="","",VLOOKUP(A106,#REF!,9,FALSE))</f>
        <v>#REF!</v>
      </c>
      <c r="F106" s="4" t="e">
        <f>IF(A106="","",VLOOKUP(A106,#REF!,10,FALSE))</f>
        <v>#REF!</v>
      </c>
      <c r="G106" s="21" t="e">
        <f>IF(A106="","",VLOOKUP(A106,#REF!,30,FALSE))</f>
        <v>#REF!</v>
      </c>
      <c r="H106" s="6" t="e">
        <f>IF(A106="","",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#REF!</v>
      </c>
      <c r="I106" s="6" t="e">
        <f>IF(A106="","",VLOOKUP(A106,#REF!,14,FALSE))</f>
        <v>#REF!</v>
      </c>
      <c r="J106" s="8" t="e">
        <f>IF(A106="","",IF(VLOOKUP(A106,#REF!,20,FALSE)="②同種の他の契約の予定価格を類推されるおそれがあるため公表しない","－",IF(VLOOKUP(A106,#REF!,20,FALSE)="－","－",IF(VLOOKUP(A106,#REF!,6,FALSE)&lt;&gt;"",TEXT(VLOOKUP(A106,#REF!,16,FALSE),"#.0%")&amp;CHAR(10)&amp;"(B/A×100)",VLOOKUP(A106,#REF!,16,FALSE)))))</f>
        <v>#REF!</v>
      </c>
      <c r="K106" s="22"/>
      <c r="L106" s="8" t="e">
        <f>IF(A106="","",IF(VLOOKUP(A106,#REF!,26,FALSE)="①公益社団法人","公社",IF(VLOOKUP(A106,#REF!,26,FALSE)="②公益財団法人","公財","")))</f>
        <v>#REF!</v>
      </c>
      <c r="M106" s="8" t="e">
        <f>IF(A106="","",VLOOKUP(A106,#REF!,27,FALSE))</f>
        <v>#REF!</v>
      </c>
      <c r="N106" s="8" t="e">
        <f>IF(A106="","",IF(VLOOKUP(A106,#REF!,27,FALSE)="国所管",VLOOKUP(A106,#REF!,21,FALSE),""))</f>
        <v>#REF!</v>
      </c>
      <c r="O106" s="10" t="e">
        <f>IF(A106="","",IF(AND(#REF!="○",#REF!="分担契約/単価契約"),"単価契約"&amp;CHAR(10)&amp;"予定調達総額 "&amp;TEXT(VLOOKUP(A106,#REF!,15,FALSE),"#,##0円")&amp;"(B)"&amp;CHAR(10)&amp;"分担契約"&amp;CHAR(10)&amp;VLOOKUP(A106,#REF!,31,FALSE),IF(AND(#REF!="○",#REF!="分担契約"),"分担契約"&amp;CHAR(10)&amp;"契約総額 "&amp;TEXT(VLOOKUP(A106,#REF!,15,FALSE),"#,##0円")&amp;"(B)"&amp;CHAR(10)&amp;VLOOKUP(A106,#REF!,31,FALSE),(IF(#REF!="分担契約/単価契約","単価契約"&amp;CHAR(10)&amp;"予定調達総額 "&amp;TEXT(VLOOKUP(A106,#REF!,15,FALSE),"#,##0円")&amp;CHAR(10)&amp;"分担契約"&amp;CHAR(10)&amp;VLOOKUP(A106,#REF!,31,FALSE),IF(#REF!="分担契約","分担契約"&amp;CHAR(10)&amp;"契約総額 "&amp;TEXT(VLOOKUP(A106,#REF!,15,FALSE),"#,##0円")&amp;CHAR(10)&amp;VLOOKUP(A106,#REF!,31,FALSE),IF(#REF!="単価契約","単価契約"&amp;CHAR(10)&amp;"予定調達総額 "&amp;TEXT(VLOOKUP(A106,#REF!,15,FALSE),"#,##0円")&amp;CHAR(10)&amp;VLOOKUP(A106,#REF!,31,FALSE),VLOOKUP(A106,#REF!,31,FALSE))))))))</f>
        <v>#REF!</v>
      </c>
    </row>
    <row r="107" spans="1:15" s="23" customFormat="1" ht="60" customHeight="1" x14ac:dyDescent="0.2">
      <c r="A107" s="20" t="e">
        <f>IF(MAX(#REF!)&gt;=ROW()-5,ROW()-5,"")</f>
        <v>#REF!</v>
      </c>
      <c r="B107" s="2" t="e">
        <f>IF(A107="","",VLOOKUP(A107,#REF!,4,FALSE))</f>
        <v>#REF!</v>
      </c>
      <c r="C107" s="1" t="e">
        <f>IF(A107="","",VLOOKUP(A107,#REF!,5,FALSE))</f>
        <v>#REF!</v>
      </c>
      <c r="D107" s="3" t="e">
        <f>IF(A107="","",VLOOKUP(A107,#REF!,8,FALSE))</f>
        <v>#REF!</v>
      </c>
      <c r="E107" s="2" t="e">
        <f>IF(A107="","",VLOOKUP(A107,#REF!,9,FALSE))</f>
        <v>#REF!</v>
      </c>
      <c r="F107" s="4" t="e">
        <f>IF(A107="","",VLOOKUP(A107,#REF!,10,FALSE))</f>
        <v>#REF!</v>
      </c>
      <c r="G107" s="21" t="e">
        <f>IF(A107="","",VLOOKUP(A107,#REF!,30,FALSE))</f>
        <v>#REF!</v>
      </c>
      <c r="H107" s="6" t="e">
        <f>IF(A107="","",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#REF!</v>
      </c>
      <c r="I107" s="6" t="e">
        <f>IF(A107="","",VLOOKUP(A107,#REF!,14,FALSE))</f>
        <v>#REF!</v>
      </c>
      <c r="J107" s="8" t="e">
        <f>IF(A107="","",IF(VLOOKUP(A107,#REF!,20,FALSE)="②同種の他の契約の予定価格を類推されるおそれがあるため公表しない","－",IF(VLOOKUP(A107,#REF!,20,FALSE)="－","－",IF(VLOOKUP(A107,#REF!,6,FALSE)&lt;&gt;"",TEXT(VLOOKUP(A107,#REF!,16,FALSE),"#.0%")&amp;CHAR(10)&amp;"(B/A×100)",VLOOKUP(A107,#REF!,16,FALSE)))))</f>
        <v>#REF!</v>
      </c>
      <c r="K107" s="22"/>
      <c r="L107" s="8" t="e">
        <f>IF(A107="","",IF(VLOOKUP(A107,#REF!,26,FALSE)="①公益社団法人","公社",IF(VLOOKUP(A107,#REF!,26,FALSE)="②公益財団法人","公財","")))</f>
        <v>#REF!</v>
      </c>
      <c r="M107" s="8" t="e">
        <f>IF(A107="","",VLOOKUP(A107,#REF!,27,FALSE))</f>
        <v>#REF!</v>
      </c>
      <c r="N107" s="8" t="e">
        <f>IF(A107="","",IF(VLOOKUP(A107,#REF!,27,FALSE)="国所管",VLOOKUP(A107,#REF!,21,FALSE),""))</f>
        <v>#REF!</v>
      </c>
      <c r="O107" s="10" t="e">
        <f>IF(A107="","",IF(AND(#REF!="○",#REF!="分担契約/単価契約"),"単価契約"&amp;CHAR(10)&amp;"予定調達総額 "&amp;TEXT(VLOOKUP(A107,#REF!,15,FALSE),"#,##0円")&amp;"(B)"&amp;CHAR(10)&amp;"分担契約"&amp;CHAR(10)&amp;VLOOKUP(A107,#REF!,31,FALSE),IF(AND(#REF!="○",#REF!="分担契約"),"分担契約"&amp;CHAR(10)&amp;"契約総額 "&amp;TEXT(VLOOKUP(A107,#REF!,15,FALSE),"#,##0円")&amp;"(B)"&amp;CHAR(10)&amp;VLOOKUP(A107,#REF!,31,FALSE),(IF(#REF!="分担契約/単価契約","単価契約"&amp;CHAR(10)&amp;"予定調達総額 "&amp;TEXT(VLOOKUP(A107,#REF!,15,FALSE),"#,##0円")&amp;CHAR(10)&amp;"分担契約"&amp;CHAR(10)&amp;VLOOKUP(A107,#REF!,31,FALSE),IF(#REF!="分担契約","分担契約"&amp;CHAR(10)&amp;"契約総額 "&amp;TEXT(VLOOKUP(A107,#REF!,15,FALSE),"#,##0円")&amp;CHAR(10)&amp;VLOOKUP(A107,#REF!,31,FALSE),IF(#REF!="単価契約","単価契約"&amp;CHAR(10)&amp;"予定調達総額 "&amp;TEXT(VLOOKUP(A107,#REF!,15,FALSE),"#,##0円")&amp;CHAR(10)&amp;VLOOKUP(A107,#REF!,31,FALSE),VLOOKUP(A107,#REF!,31,FALSE))))))))</f>
        <v>#REF!</v>
      </c>
    </row>
    <row r="108" spans="1:15" s="23" customFormat="1" ht="60" customHeight="1" x14ac:dyDescent="0.2">
      <c r="A108" s="20" t="e">
        <f>IF(MAX(#REF!)&gt;=ROW()-5,ROW()-5,"")</f>
        <v>#REF!</v>
      </c>
      <c r="B108" s="2" t="e">
        <f>IF(A108="","",VLOOKUP(A108,#REF!,4,FALSE))</f>
        <v>#REF!</v>
      </c>
      <c r="C108" s="1" t="e">
        <f>IF(A108="","",VLOOKUP(A108,#REF!,5,FALSE))</f>
        <v>#REF!</v>
      </c>
      <c r="D108" s="3" t="e">
        <f>IF(A108="","",VLOOKUP(A108,#REF!,8,FALSE))</f>
        <v>#REF!</v>
      </c>
      <c r="E108" s="2" t="e">
        <f>IF(A108="","",VLOOKUP(A108,#REF!,9,FALSE))</f>
        <v>#REF!</v>
      </c>
      <c r="F108" s="4" t="e">
        <f>IF(A108="","",VLOOKUP(A108,#REF!,10,FALSE))</f>
        <v>#REF!</v>
      </c>
      <c r="G108" s="21" t="e">
        <f>IF(A108="","",VLOOKUP(A108,#REF!,30,FALSE))</f>
        <v>#REF!</v>
      </c>
      <c r="H108" s="6" t="e">
        <f>IF(A108="","",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#REF!</v>
      </c>
      <c r="I108" s="6" t="e">
        <f>IF(A108="","",VLOOKUP(A108,#REF!,14,FALSE))</f>
        <v>#REF!</v>
      </c>
      <c r="J108" s="8" t="e">
        <f>IF(A108="","",IF(VLOOKUP(A108,#REF!,20,FALSE)="②同種の他の契約の予定価格を類推されるおそれがあるため公表しない","－",IF(VLOOKUP(A108,#REF!,20,FALSE)="－","－",IF(VLOOKUP(A108,#REF!,6,FALSE)&lt;&gt;"",TEXT(VLOOKUP(A108,#REF!,16,FALSE),"#.0%")&amp;CHAR(10)&amp;"(B/A×100)",VLOOKUP(A108,#REF!,16,FALSE)))))</f>
        <v>#REF!</v>
      </c>
      <c r="K108" s="22"/>
      <c r="L108" s="8" t="e">
        <f>IF(A108="","",IF(VLOOKUP(A108,#REF!,26,FALSE)="①公益社団法人","公社",IF(VLOOKUP(A108,#REF!,26,FALSE)="②公益財団法人","公財","")))</f>
        <v>#REF!</v>
      </c>
      <c r="M108" s="8" t="e">
        <f>IF(A108="","",VLOOKUP(A108,#REF!,27,FALSE))</f>
        <v>#REF!</v>
      </c>
      <c r="N108" s="8" t="e">
        <f>IF(A108="","",IF(VLOOKUP(A108,#REF!,27,FALSE)="国所管",VLOOKUP(A108,#REF!,21,FALSE),""))</f>
        <v>#REF!</v>
      </c>
      <c r="O108" s="10" t="e">
        <f>IF(A108="","",IF(AND(#REF!="○",#REF!="分担契約/単価契約"),"単価契約"&amp;CHAR(10)&amp;"予定調達総額 "&amp;TEXT(VLOOKUP(A108,#REF!,15,FALSE),"#,##0円")&amp;"(B)"&amp;CHAR(10)&amp;"分担契約"&amp;CHAR(10)&amp;VLOOKUP(A108,#REF!,31,FALSE),IF(AND(#REF!="○",#REF!="分担契約"),"分担契約"&amp;CHAR(10)&amp;"契約総額 "&amp;TEXT(VLOOKUP(A108,#REF!,15,FALSE),"#,##0円")&amp;"(B)"&amp;CHAR(10)&amp;VLOOKUP(A108,#REF!,31,FALSE),(IF(#REF!="分担契約/単価契約","単価契約"&amp;CHAR(10)&amp;"予定調達総額 "&amp;TEXT(VLOOKUP(A108,#REF!,15,FALSE),"#,##0円")&amp;CHAR(10)&amp;"分担契約"&amp;CHAR(10)&amp;VLOOKUP(A108,#REF!,31,FALSE),IF(#REF!="分担契約","分担契約"&amp;CHAR(10)&amp;"契約総額 "&amp;TEXT(VLOOKUP(A108,#REF!,15,FALSE),"#,##0円")&amp;CHAR(10)&amp;VLOOKUP(A108,#REF!,31,FALSE),IF(#REF!="単価契約","単価契約"&amp;CHAR(10)&amp;"予定調達総額 "&amp;TEXT(VLOOKUP(A108,#REF!,15,FALSE),"#,##0円")&amp;CHAR(10)&amp;VLOOKUP(A108,#REF!,31,FALSE),VLOOKUP(A108,#REF!,31,FALSE))))))))</f>
        <v>#REF!</v>
      </c>
    </row>
    <row r="109" spans="1:15" s="23" customFormat="1" ht="60" customHeight="1" x14ac:dyDescent="0.2">
      <c r="A109" s="20" t="e">
        <f>IF(MAX(#REF!)&gt;=ROW()-5,ROW()-5,"")</f>
        <v>#REF!</v>
      </c>
      <c r="B109" s="2" t="e">
        <f>IF(A109="","",VLOOKUP(A109,#REF!,4,FALSE))</f>
        <v>#REF!</v>
      </c>
      <c r="C109" s="1" t="e">
        <f>IF(A109="","",VLOOKUP(A109,#REF!,5,FALSE))</f>
        <v>#REF!</v>
      </c>
      <c r="D109" s="3" t="e">
        <f>IF(A109="","",VLOOKUP(A109,#REF!,8,FALSE))</f>
        <v>#REF!</v>
      </c>
      <c r="E109" s="2" t="e">
        <f>IF(A109="","",VLOOKUP(A109,#REF!,9,FALSE))</f>
        <v>#REF!</v>
      </c>
      <c r="F109" s="4" t="e">
        <f>IF(A109="","",VLOOKUP(A109,#REF!,10,FALSE))</f>
        <v>#REF!</v>
      </c>
      <c r="G109" s="21" t="e">
        <f>IF(A109="","",VLOOKUP(A109,#REF!,30,FALSE))</f>
        <v>#REF!</v>
      </c>
      <c r="H109" s="6" t="e">
        <f>IF(A109="","",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#REF!</v>
      </c>
      <c r="I109" s="6" t="e">
        <f>IF(A109="","",VLOOKUP(A109,#REF!,14,FALSE))</f>
        <v>#REF!</v>
      </c>
      <c r="J109" s="8" t="e">
        <f>IF(A109="","",IF(VLOOKUP(A109,#REF!,20,FALSE)="②同種の他の契約の予定価格を類推されるおそれがあるため公表しない","－",IF(VLOOKUP(A109,#REF!,20,FALSE)="－","－",IF(VLOOKUP(A109,#REF!,6,FALSE)&lt;&gt;"",TEXT(VLOOKUP(A109,#REF!,16,FALSE),"#.0%")&amp;CHAR(10)&amp;"(B/A×100)",VLOOKUP(A109,#REF!,16,FALSE)))))</f>
        <v>#REF!</v>
      </c>
      <c r="K109" s="22"/>
      <c r="L109" s="8" t="e">
        <f>IF(A109="","",IF(VLOOKUP(A109,#REF!,26,FALSE)="①公益社団法人","公社",IF(VLOOKUP(A109,#REF!,26,FALSE)="②公益財団法人","公財","")))</f>
        <v>#REF!</v>
      </c>
      <c r="M109" s="8" t="e">
        <f>IF(A109="","",VLOOKUP(A109,#REF!,27,FALSE))</f>
        <v>#REF!</v>
      </c>
      <c r="N109" s="8" t="e">
        <f>IF(A109="","",IF(VLOOKUP(A109,#REF!,27,FALSE)="国所管",VLOOKUP(A109,#REF!,21,FALSE),""))</f>
        <v>#REF!</v>
      </c>
      <c r="O109" s="10" t="e">
        <f>IF(A109="","",IF(AND(#REF!="○",#REF!="分担契約/単価契約"),"単価契約"&amp;CHAR(10)&amp;"予定調達総額 "&amp;TEXT(VLOOKUP(A109,#REF!,15,FALSE),"#,##0円")&amp;"(B)"&amp;CHAR(10)&amp;"分担契約"&amp;CHAR(10)&amp;VLOOKUP(A109,#REF!,31,FALSE),IF(AND(#REF!="○",#REF!="分担契約"),"分担契約"&amp;CHAR(10)&amp;"契約総額 "&amp;TEXT(VLOOKUP(A109,#REF!,15,FALSE),"#,##0円")&amp;"(B)"&amp;CHAR(10)&amp;VLOOKUP(A109,#REF!,31,FALSE),(IF(#REF!="分担契約/単価契約","単価契約"&amp;CHAR(10)&amp;"予定調達総額 "&amp;TEXT(VLOOKUP(A109,#REF!,15,FALSE),"#,##0円")&amp;CHAR(10)&amp;"分担契約"&amp;CHAR(10)&amp;VLOOKUP(A109,#REF!,31,FALSE),IF(#REF!="分担契約","分担契約"&amp;CHAR(10)&amp;"契約総額 "&amp;TEXT(VLOOKUP(A109,#REF!,15,FALSE),"#,##0円")&amp;CHAR(10)&amp;VLOOKUP(A109,#REF!,31,FALSE),IF(#REF!="単価契約","単価契約"&amp;CHAR(10)&amp;"予定調達総額 "&amp;TEXT(VLOOKUP(A109,#REF!,15,FALSE),"#,##0円")&amp;CHAR(10)&amp;VLOOKUP(A109,#REF!,31,FALSE),VLOOKUP(A109,#REF!,31,FALSE))))))))</f>
        <v>#REF!</v>
      </c>
    </row>
    <row r="110" spans="1:15" s="23" customFormat="1" ht="60" customHeight="1" x14ac:dyDescent="0.2">
      <c r="A110" s="20" t="e">
        <f>IF(MAX(#REF!)&gt;=ROW()-5,ROW()-5,"")</f>
        <v>#REF!</v>
      </c>
      <c r="B110" s="2" t="e">
        <f>IF(A110="","",VLOOKUP(A110,#REF!,4,FALSE))</f>
        <v>#REF!</v>
      </c>
      <c r="C110" s="1" t="e">
        <f>IF(A110="","",VLOOKUP(A110,#REF!,5,FALSE))</f>
        <v>#REF!</v>
      </c>
      <c r="D110" s="3" t="e">
        <f>IF(A110="","",VLOOKUP(A110,#REF!,8,FALSE))</f>
        <v>#REF!</v>
      </c>
      <c r="E110" s="2" t="e">
        <f>IF(A110="","",VLOOKUP(A110,#REF!,9,FALSE))</f>
        <v>#REF!</v>
      </c>
      <c r="F110" s="4" t="e">
        <f>IF(A110="","",VLOOKUP(A110,#REF!,10,FALSE))</f>
        <v>#REF!</v>
      </c>
      <c r="G110" s="21" t="e">
        <f>IF(A110="","",VLOOKUP(A110,#REF!,30,FALSE))</f>
        <v>#REF!</v>
      </c>
      <c r="H110" s="6" t="e">
        <f>IF(A110="","",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#REF!</v>
      </c>
      <c r="I110" s="6" t="e">
        <f>IF(A110="","",VLOOKUP(A110,#REF!,14,FALSE))</f>
        <v>#REF!</v>
      </c>
      <c r="J110" s="8" t="e">
        <f>IF(A110="","",IF(VLOOKUP(A110,#REF!,20,FALSE)="②同種の他の契約の予定価格を類推されるおそれがあるため公表しない","－",IF(VLOOKUP(A110,#REF!,20,FALSE)="－","－",IF(VLOOKUP(A110,#REF!,6,FALSE)&lt;&gt;"",TEXT(VLOOKUP(A110,#REF!,16,FALSE),"#.0%")&amp;CHAR(10)&amp;"(B/A×100)",VLOOKUP(A110,#REF!,16,FALSE)))))</f>
        <v>#REF!</v>
      </c>
      <c r="K110" s="22"/>
      <c r="L110" s="8" t="e">
        <f>IF(A110="","",IF(VLOOKUP(A110,#REF!,26,FALSE)="①公益社団法人","公社",IF(VLOOKUP(A110,#REF!,26,FALSE)="②公益財団法人","公財","")))</f>
        <v>#REF!</v>
      </c>
      <c r="M110" s="8" t="e">
        <f>IF(A110="","",VLOOKUP(A110,#REF!,27,FALSE))</f>
        <v>#REF!</v>
      </c>
      <c r="N110" s="8" t="e">
        <f>IF(A110="","",IF(VLOOKUP(A110,#REF!,27,FALSE)="国所管",VLOOKUP(A110,#REF!,21,FALSE),""))</f>
        <v>#REF!</v>
      </c>
      <c r="O110" s="10" t="e">
        <f>IF(A110="","",IF(AND(#REF!="○",#REF!="分担契約/単価契約"),"単価契約"&amp;CHAR(10)&amp;"予定調達総額 "&amp;TEXT(VLOOKUP(A110,#REF!,15,FALSE),"#,##0円")&amp;"(B)"&amp;CHAR(10)&amp;"分担契約"&amp;CHAR(10)&amp;VLOOKUP(A110,#REF!,31,FALSE),IF(AND(#REF!="○",#REF!="分担契約"),"分担契約"&amp;CHAR(10)&amp;"契約総額 "&amp;TEXT(VLOOKUP(A110,#REF!,15,FALSE),"#,##0円")&amp;"(B)"&amp;CHAR(10)&amp;VLOOKUP(A110,#REF!,31,FALSE),(IF(#REF!="分担契約/単価契約","単価契約"&amp;CHAR(10)&amp;"予定調達総額 "&amp;TEXT(VLOOKUP(A110,#REF!,15,FALSE),"#,##0円")&amp;CHAR(10)&amp;"分担契約"&amp;CHAR(10)&amp;VLOOKUP(A110,#REF!,31,FALSE),IF(#REF!="分担契約","分担契約"&amp;CHAR(10)&amp;"契約総額 "&amp;TEXT(VLOOKUP(A110,#REF!,15,FALSE),"#,##0円")&amp;CHAR(10)&amp;VLOOKUP(A110,#REF!,31,FALSE),IF(#REF!="単価契約","単価契約"&amp;CHAR(10)&amp;"予定調達総額 "&amp;TEXT(VLOOKUP(A110,#REF!,15,FALSE),"#,##0円")&amp;CHAR(10)&amp;VLOOKUP(A110,#REF!,31,FALSE),VLOOKUP(A110,#REF!,31,FALSE))))))))</f>
        <v>#REF!</v>
      </c>
    </row>
    <row r="111" spans="1:15" s="23" customFormat="1" ht="60" customHeight="1" x14ac:dyDescent="0.2">
      <c r="A111" s="20" t="e">
        <f>IF(MAX(#REF!)&gt;=ROW()-5,ROW()-5,"")</f>
        <v>#REF!</v>
      </c>
      <c r="B111" s="2" t="e">
        <f>IF(A111="","",VLOOKUP(A111,#REF!,4,FALSE))</f>
        <v>#REF!</v>
      </c>
      <c r="C111" s="1" t="e">
        <f>IF(A111="","",VLOOKUP(A111,#REF!,5,FALSE))</f>
        <v>#REF!</v>
      </c>
      <c r="D111" s="3" t="e">
        <f>IF(A111="","",VLOOKUP(A111,#REF!,8,FALSE))</f>
        <v>#REF!</v>
      </c>
      <c r="E111" s="2" t="e">
        <f>IF(A111="","",VLOOKUP(A111,#REF!,9,FALSE))</f>
        <v>#REF!</v>
      </c>
      <c r="F111" s="4" t="e">
        <f>IF(A111="","",VLOOKUP(A111,#REF!,10,FALSE))</f>
        <v>#REF!</v>
      </c>
      <c r="G111" s="21" t="e">
        <f>IF(A111="","",VLOOKUP(A111,#REF!,30,FALSE))</f>
        <v>#REF!</v>
      </c>
      <c r="H111" s="6" t="e">
        <f>IF(A111="","",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#REF!</v>
      </c>
      <c r="I111" s="6" t="e">
        <f>IF(A111="","",VLOOKUP(A111,#REF!,14,FALSE))</f>
        <v>#REF!</v>
      </c>
      <c r="J111" s="8" t="e">
        <f>IF(A111="","",IF(VLOOKUP(A111,#REF!,20,FALSE)="②同種の他の契約の予定価格を類推されるおそれがあるため公表しない","－",IF(VLOOKUP(A111,#REF!,20,FALSE)="－","－",IF(VLOOKUP(A111,#REF!,6,FALSE)&lt;&gt;"",TEXT(VLOOKUP(A111,#REF!,16,FALSE),"#.0%")&amp;CHAR(10)&amp;"(B/A×100)",VLOOKUP(A111,#REF!,16,FALSE)))))</f>
        <v>#REF!</v>
      </c>
      <c r="K111" s="22"/>
      <c r="L111" s="8" t="e">
        <f>IF(A111="","",IF(VLOOKUP(A111,#REF!,26,FALSE)="①公益社団法人","公社",IF(VLOOKUP(A111,#REF!,26,FALSE)="②公益財団法人","公財","")))</f>
        <v>#REF!</v>
      </c>
      <c r="M111" s="8" t="e">
        <f>IF(A111="","",VLOOKUP(A111,#REF!,27,FALSE))</f>
        <v>#REF!</v>
      </c>
      <c r="N111" s="8" t="e">
        <f>IF(A111="","",IF(VLOOKUP(A111,#REF!,27,FALSE)="国所管",VLOOKUP(A111,#REF!,21,FALSE),""))</f>
        <v>#REF!</v>
      </c>
      <c r="O111" s="10" t="e">
        <f>IF(A111="","",IF(AND(#REF!="○",#REF!="分担契約/単価契約"),"単価契約"&amp;CHAR(10)&amp;"予定調達総額 "&amp;TEXT(VLOOKUP(A111,#REF!,15,FALSE),"#,##0円")&amp;"(B)"&amp;CHAR(10)&amp;"分担契約"&amp;CHAR(10)&amp;VLOOKUP(A111,#REF!,31,FALSE),IF(AND(#REF!="○",#REF!="分担契約"),"分担契約"&amp;CHAR(10)&amp;"契約総額 "&amp;TEXT(VLOOKUP(A111,#REF!,15,FALSE),"#,##0円")&amp;"(B)"&amp;CHAR(10)&amp;VLOOKUP(A111,#REF!,31,FALSE),(IF(#REF!="分担契約/単価契約","単価契約"&amp;CHAR(10)&amp;"予定調達総額 "&amp;TEXT(VLOOKUP(A111,#REF!,15,FALSE),"#,##0円")&amp;CHAR(10)&amp;"分担契約"&amp;CHAR(10)&amp;VLOOKUP(A111,#REF!,31,FALSE),IF(#REF!="分担契約","分担契約"&amp;CHAR(10)&amp;"契約総額 "&amp;TEXT(VLOOKUP(A111,#REF!,15,FALSE),"#,##0円")&amp;CHAR(10)&amp;VLOOKUP(A111,#REF!,31,FALSE),IF(#REF!="単価契約","単価契約"&amp;CHAR(10)&amp;"予定調達総額 "&amp;TEXT(VLOOKUP(A111,#REF!,15,FALSE),"#,##0円")&amp;CHAR(10)&amp;VLOOKUP(A111,#REF!,31,FALSE),VLOOKUP(A111,#REF!,31,FALSE))))))))</f>
        <v>#REF!</v>
      </c>
    </row>
    <row r="112" spans="1:15" s="23" customFormat="1" ht="60" customHeight="1" x14ac:dyDescent="0.2">
      <c r="A112" s="20" t="e">
        <f>IF(MAX(#REF!)&gt;=ROW()-5,ROW()-5,"")</f>
        <v>#REF!</v>
      </c>
      <c r="B112" s="2" t="e">
        <f>IF(A112="","",VLOOKUP(A112,#REF!,4,FALSE))</f>
        <v>#REF!</v>
      </c>
      <c r="C112" s="1" t="e">
        <f>IF(A112="","",VLOOKUP(A112,#REF!,5,FALSE))</f>
        <v>#REF!</v>
      </c>
      <c r="D112" s="3" t="e">
        <f>IF(A112="","",VLOOKUP(A112,#REF!,8,FALSE))</f>
        <v>#REF!</v>
      </c>
      <c r="E112" s="2" t="e">
        <f>IF(A112="","",VLOOKUP(A112,#REF!,9,FALSE))</f>
        <v>#REF!</v>
      </c>
      <c r="F112" s="4" t="e">
        <f>IF(A112="","",VLOOKUP(A112,#REF!,10,FALSE))</f>
        <v>#REF!</v>
      </c>
      <c r="G112" s="21" t="e">
        <f>IF(A112="","",VLOOKUP(A112,#REF!,30,FALSE))</f>
        <v>#REF!</v>
      </c>
      <c r="H112" s="6" t="e">
        <f>IF(A112="","",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#REF!</v>
      </c>
      <c r="I112" s="6" t="e">
        <f>IF(A112="","",VLOOKUP(A112,#REF!,14,FALSE))</f>
        <v>#REF!</v>
      </c>
      <c r="J112" s="8" t="e">
        <f>IF(A112="","",IF(VLOOKUP(A112,#REF!,20,FALSE)="②同種の他の契約の予定価格を類推されるおそれがあるため公表しない","－",IF(VLOOKUP(A112,#REF!,20,FALSE)="－","－",IF(VLOOKUP(A112,#REF!,6,FALSE)&lt;&gt;"",TEXT(VLOOKUP(A112,#REF!,16,FALSE),"#.0%")&amp;CHAR(10)&amp;"(B/A×100)",VLOOKUP(A112,#REF!,16,FALSE)))))</f>
        <v>#REF!</v>
      </c>
      <c r="K112" s="22"/>
      <c r="L112" s="8" t="e">
        <f>IF(A112="","",IF(VLOOKUP(A112,#REF!,26,FALSE)="①公益社団法人","公社",IF(VLOOKUP(A112,#REF!,26,FALSE)="②公益財団法人","公財","")))</f>
        <v>#REF!</v>
      </c>
      <c r="M112" s="8" t="e">
        <f>IF(A112="","",VLOOKUP(A112,#REF!,27,FALSE))</f>
        <v>#REF!</v>
      </c>
      <c r="N112" s="8" t="e">
        <f>IF(A112="","",IF(VLOOKUP(A112,#REF!,27,FALSE)="国所管",VLOOKUP(A112,#REF!,21,FALSE),""))</f>
        <v>#REF!</v>
      </c>
      <c r="O112" s="10" t="e">
        <f>IF(A112="","",IF(AND(#REF!="○",#REF!="分担契約/単価契約"),"単価契約"&amp;CHAR(10)&amp;"予定調達総額 "&amp;TEXT(VLOOKUP(A112,#REF!,15,FALSE),"#,##0円")&amp;"(B)"&amp;CHAR(10)&amp;"分担契約"&amp;CHAR(10)&amp;VLOOKUP(A112,#REF!,31,FALSE),IF(AND(#REF!="○",#REF!="分担契約"),"分担契約"&amp;CHAR(10)&amp;"契約総額 "&amp;TEXT(VLOOKUP(A112,#REF!,15,FALSE),"#,##0円")&amp;"(B)"&amp;CHAR(10)&amp;VLOOKUP(A112,#REF!,31,FALSE),(IF(#REF!="分担契約/単価契約","単価契約"&amp;CHAR(10)&amp;"予定調達総額 "&amp;TEXT(VLOOKUP(A112,#REF!,15,FALSE),"#,##0円")&amp;CHAR(10)&amp;"分担契約"&amp;CHAR(10)&amp;VLOOKUP(A112,#REF!,31,FALSE),IF(#REF!="分担契約","分担契約"&amp;CHAR(10)&amp;"契約総額 "&amp;TEXT(VLOOKUP(A112,#REF!,15,FALSE),"#,##0円")&amp;CHAR(10)&amp;VLOOKUP(A112,#REF!,31,FALSE),IF(#REF!="単価契約","単価契約"&amp;CHAR(10)&amp;"予定調達総額 "&amp;TEXT(VLOOKUP(A112,#REF!,15,FALSE),"#,##0円")&amp;CHAR(10)&amp;VLOOKUP(A112,#REF!,31,FALSE),VLOOKUP(A112,#REF!,31,FALSE))))))))</f>
        <v>#REF!</v>
      </c>
    </row>
    <row r="113" spans="1:15" s="23" customFormat="1" ht="60" customHeight="1" x14ac:dyDescent="0.2">
      <c r="A113" s="20" t="e">
        <f>IF(MAX(#REF!)&gt;=ROW()-5,ROW()-5,"")</f>
        <v>#REF!</v>
      </c>
      <c r="B113" s="2" t="e">
        <f>IF(A113="","",VLOOKUP(A113,#REF!,4,FALSE))</f>
        <v>#REF!</v>
      </c>
      <c r="C113" s="1" t="e">
        <f>IF(A113="","",VLOOKUP(A113,#REF!,5,FALSE))</f>
        <v>#REF!</v>
      </c>
      <c r="D113" s="3" t="e">
        <f>IF(A113="","",VLOOKUP(A113,#REF!,8,FALSE))</f>
        <v>#REF!</v>
      </c>
      <c r="E113" s="2" t="e">
        <f>IF(A113="","",VLOOKUP(A113,#REF!,9,FALSE))</f>
        <v>#REF!</v>
      </c>
      <c r="F113" s="4" t="e">
        <f>IF(A113="","",VLOOKUP(A113,#REF!,10,FALSE))</f>
        <v>#REF!</v>
      </c>
      <c r="G113" s="21" t="e">
        <f>IF(A113="","",VLOOKUP(A113,#REF!,30,FALSE))</f>
        <v>#REF!</v>
      </c>
      <c r="H113" s="6" t="e">
        <f>IF(A113="","",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#REF!</v>
      </c>
      <c r="I113" s="6" t="e">
        <f>IF(A113="","",VLOOKUP(A113,#REF!,14,FALSE))</f>
        <v>#REF!</v>
      </c>
      <c r="J113" s="8" t="e">
        <f>IF(A113="","",IF(VLOOKUP(A113,#REF!,20,FALSE)="②同種の他の契約の予定価格を類推されるおそれがあるため公表しない","－",IF(VLOOKUP(A113,#REF!,20,FALSE)="－","－",IF(VLOOKUP(A113,#REF!,6,FALSE)&lt;&gt;"",TEXT(VLOOKUP(A113,#REF!,16,FALSE),"#.0%")&amp;CHAR(10)&amp;"(B/A×100)",VLOOKUP(A113,#REF!,16,FALSE)))))</f>
        <v>#REF!</v>
      </c>
      <c r="K113" s="22"/>
      <c r="L113" s="8" t="e">
        <f>IF(A113="","",IF(VLOOKUP(A113,#REF!,26,FALSE)="①公益社団法人","公社",IF(VLOOKUP(A113,#REF!,26,FALSE)="②公益財団法人","公財","")))</f>
        <v>#REF!</v>
      </c>
      <c r="M113" s="8" t="e">
        <f>IF(A113="","",VLOOKUP(A113,#REF!,27,FALSE))</f>
        <v>#REF!</v>
      </c>
      <c r="N113" s="8" t="e">
        <f>IF(A113="","",IF(VLOOKUP(A113,#REF!,27,FALSE)="国所管",VLOOKUP(A113,#REF!,21,FALSE),""))</f>
        <v>#REF!</v>
      </c>
      <c r="O113" s="10" t="e">
        <f>IF(A113="","",IF(AND(#REF!="○",#REF!="分担契約/単価契約"),"単価契約"&amp;CHAR(10)&amp;"予定調達総額 "&amp;TEXT(VLOOKUP(A113,#REF!,15,FALSE),"#,##0円")&amp;"(B)"&amp;CHAR(10)&amp;"分担契約"&amp;CHAR(10)&amp;VLOOKUP(A113,#REF!,31,FALSE),IF(AND(#REF!="○",#REF!="分担契約"),"分担契約"&amp;CHAR(10)&amp;"契約総額 "&amp;TEXT(VLOOKUP(A113,#REF!,15,FALSE),"#,##0円")&amp;"(B)"&amp;CHAR(10)&amp;VLOOKUP(A113,#REF!,31,FALSE),(IF(#REF!="分担契約/単価契約","単価契約"&amp;CHAR(10)&amp;"予定調達総額 "&amp;TEXT(VLOOKUP(A113,#REF!,15,FALSE),"#,##0円")&amp;CHAR(10)&amp;"分担契約"&amp;CHAR(10)&amp;VLOOKUP(A113,#REF!,31,FALSE),IF(#REF!="分担契約","分担契約"&amp;CHAR(10)&amp;"契約総額 "&amp;TEXT(VLOOKUP(A113,#REF!,15,FALSE),"#,##0円")&amp;CHAR(10)&amp;VLOOKUP(A113,#REF!,31,FALSE),IF(#REF!="単価契約","単価契約"&amp;CHAR(10)&amp;"予定調達総額 "&amp;TEXT(VLOOKUP(A113,#REF!,15,FALSE),"#,##0円")&amp;CHAR(10)&amp;VLOOKUP(A113,#REF!,31,FALSE),VLOOKUP(A113,#REF!,31,FALSE))))))))</f>
        <v>#REF!</v>
      </c>
    </row>
    <row r="114" spans="1:15" s="23" customFormat="1" ht="60" customHeight="1" x14ac:dyDescent="0.2">
      <c r="A114" s="20" t="e">
        <f>IF(MAX(#REF!)&gt;=ROW()-5,ROW()-5,"")</f>
        <v>#REF!</v>
      </c>
      <c r="B114" s="2" t="e">
        <f>IF(A114="","",VLOOKUP(A114,#REF!,4,FALSE))</f>
        <v>#REF!</v>
      </c>
      <c r="C114" s="1" t="e">
        <f>IF(A114="","",VLOOKUP(A114,#REF!,5,FALSE))</f>
        <v>#REF!</v>
      </c>
      <c r="D114" s="3" t="e">
        <f>IF(A114="","",VLOOKUP(A114,#REF!,8,FALSE))</f>
        <v>#REF!</v>
      </c>
      <c r="E114" s="2" t="e">
        <f>IF(A114="","",VLOOKUP(A114,#REF!,9,FALSE))</f>
        <v>#REF!</v>
      </c>
      <c r="F114" s="4" t="e">
        <f>IF(A114="","",VLOOKUP(A114,#REF!,10,FALSE))</f>
        <v>#REF!</v>
      </c>
      <c r="G114" s="21" t="e">
        <f>IF(A114="","",VLOOKUP(A114,#REF!,30,FALSE))</f>
        <v>#REF!</v>
      </c>
      <c r="H114" s="6" t="e">
        <f>IF(A114="","",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#REF!</v>
      </c>
      <c r="I114" s="6" t="e">
        <f>IF(A114="","",VLOOKUP(A114,#REF!,14,FALSE))</f>
        <v>#REF!</v>
      </c>
      <c r="J114" s="8" t="e">
        <f>IF(A114="","",IF(VLOOKUP(A114,#REF!,20,FALSE)="②同種の他の契約の予定価格を類推されるおそれがあるため公表しない","－",IF(VLOOKUP(A114,#REF!,20,FALSE)="－","－",IF(VLOOKUP(A114,#REF!,6,FALSE)&lt;&gt;"",TEXT(VLOOKUP(A114,#REF!,16,FALSE),"#.0%")&amp;CHAR(10)&amp;"(B/A×100)",VLOOKUP(A114,#REF!,16,FALSE)))))</f>
        <v>#REF!</v>
      </c>
      <c r="K114" s="22"/>
      <c r="L114" s="8" t="e">
        <f>IF(A114="","",IF(VLOOKUP(A114,#REF!,26,FALSE)="①公益社団法人","公社",IF(VLOOKUP(A114,#REF!,26,FALSE)="②公益財団法人","公財","")))</f>
        <v>#REF!</v>
      </c>
      <c r="M114" s="8" t="e">
        <f>IF(A114="","",VLOOKUP(A114,#REF!,27,FALSE))</f>
        <v>#REF!</v>
      </c>
      <c r="N114" s="8" t="e">
        <f>IF(A114="","",IF(VLOOKUP(A114,#REF!,27,FALSE)="国所管",VLOOKUP(A114,#REF!,21,FALSE),""))</f>
        <v>#REF!</v>
      </c>
      <c r="O114" s="10" t="e">
        <f>IF(A114="","",IF(AND(#REF!="○",#REF!="分担契約/単価契約"),"単価契約"&amp;CHAR(10)&amp;"予定調達総額 "&amp;TEXT(VLOOKUP(A114,#REF!,15,FALSE),"#,##0円")&amp;"(B)"&amp;CHAR(10)&amp;"分担契約"&amp;CHAR(10)&amp;VLOOKUP(A114,#REF!,31,FALSE),IF(AND(#REF!="○",#REF!="分担契約"),"分担契約"&amp;CHAR(10)&amp;"契約総額 "&amp;TEXT(VLOOKUP(A114,#REF!,15,FALSE),"#,##0円")&amp;"(B)"&amp;CHAR(10)&amp;VLOOKUP(A114,#REF!,31,FALSE),(IF(#REF!="分担契約/単価契約","単価契約"&amp;CHAR(10)&amp;"予定調達総額 "&amp;TEXT(VLOOKUP(A114,#REF!,15,FALSE),"#,##0円")&amp;CHAR(10)&amp;"分担契約"&amp;CHAR(10)&amp;VLOOKUP(A114,#REF!,31,FALSE),IF(#REF!="分担契約","分担契約"&amp;CHAR(10)&amp;"契約総額 "&amp;TEXT(VLOOKUP(A114,#REF!,15,FALSE),"#,##0円")&amp;CHAR(10)&amp;VLOOKUP(A114,#REF!,31,FALSE),IF(#REF!="単価契約","単価契約"&amp;CHAR(10)&amp;"予定調達総額 "&amp;TEXT(VLOOKUP(A114,#REF!,15,FALSE),"#,##0円")&amp;CHAR(10)&amp;VLOOKUP(A114,#REF!,31,FALSE),VLOOKUP(A114,#REF!,31,FALSE))))))))</f>
        <v>#REF!</v>
      </c>
    </row>
    <row r="115" spans="1:15" ht="60" customHeight="1" x14ac:dyDescent="0.2">
      <c r="A115" s="20" t="e">
        <f>IF(MAX(#REF!)&gt;=ROW()-5,ROW()-5,"")</f>
        <v>#REF!</v>
      </c>
      <c r="B115" s="2" t="e">
        <f>IF(A115="","",VLOOKUP(A115,#REF!,4,FALSE))</f>
        <v>#REF!</v>
      </c>
      <c r="C115" s="1" t="e">
        <f>IF(A115="","",VLOOKUP(A115,#REF!,5,FALSE))</f>
        <v>#REF!</v>
      </c>
      <c r="D115" s="3" t="e">
        <f>IF(A115="","",VLOOKUP(A115,#REF!,8,FALSE))</f>
        <v>#REF!</v>
      </c>
      <c r="E115" s="2" t="e">
        <f>IF(A115="","",VLOOKUP(A115,#REF!,9,FALSE))</f>
        <v>#REF!</v>
      </c>
      <c r="F115" s="4" t="e">
        <f>IF(A115="","",VLOOKUP(A115,#REF!,10,FALSE))</f>
        <v>#REF!</v>
      </c>
      <c r="G115" s="21" t="e">
        <f>IF(A115="","",VLOOKUP(A115,#REF!,30,FALSE))</f>
        <v>#REF!</v>
      </c>
      <c r="H115" s="6" t="e">
        <f>IF(A115="","",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#REF!</v>
      </c>
      <c r="I115" s="6" t="e">
        <f>IF(A115="","",VLOOKUP(A115,#REF!,14,FALSE))</f>
        <v>#REF!</v>
      </c>
      <c r="J115" s="8" t="e">
        <f>IF(A115="","",IF(VLOOKUP(A115,#REF!,20,FALSE)="②同種の他の契約の予定価格を類推されるおそれがあるため公表しない","－",IF(VLOOKUP(A115,#REF!,20,FALSE)="－","－",IF(VLOOKUP(A115,#REF!,6,FALSE)&lt;&gt;"",TEXT(VLOOKUP(A115,#REF!,16,FALSE),"#.0%")&amp;CHAR(10)&amp;"(B/A×100)",VLOOKUP(A115,#REF!,16,FALSE)))))</f>
        <v>#REF!</v>
      </c>
      <c r="K115" s="22"/>
      <c r="L115" s="8" t="e">
        <f>IF(A115="","",IF(VLOOKUP(A115,#REF!,26,FALSE)="①公益社団法人","公社",IF(VLOOKUP(A115,#REF!,26,FALSE)="②公益財団法人","公財","")))</f>
        <v>#REF!</v>
      </c>
      <c r="M115" s="8" t="e">
        <f>IF(A115="","",VLOOKUP(A115,#REF!,27,FALSE))</f>
        <v>#REF!</v>
      </c>
      <c r="N115" s="8" t="e">
        <f>IF(A115="","",IF(VLOOKUP(A115,#REF!,27,FALSE)="国所管",VLOOKUP(A115,#REF!,21,FALSE),""))</f>
        <v>#REF!</v>
      </c>
      <c r="O115" s="10" t="e">
        <f>IF(A115="","",IF(AND(#REF!="○",#REF!="分担契約/単価契約"),"単価契約"&amp;CHAR(10)&amp;"予定調達総額 "&amp;TEXT(VLOOKUP(A115,#REF!,15,FALSE),"#,##0円")&amp;"(B)"&amp;CHAR(10)&amp;"分担契約"&amp;CHAR(10)&amp;VLOOKUP(A115,#REF!,31,FALSE),IF(AND(#REF!="○",#REF!="分担契約"),"分担契約"&amp;CHAR(10)&amp;"契約総額 "&amp;TEXT(VLOOKUP(A115,#REF!,15,FALSE),"#,##0円")&amp;"(B)"&amp;CHAR(10)&amp;VLOOKUP(A115,#REF!,31,FALSE),(IF(#REF!="分担契約/単価契約","単価契約"&amp;CHAR(10)&amp;"予定調達総額 "&amp;TEXT(VLOOKUP(A115,#REF!,15,FALSE),"#,##0円")&amp;CHAR(10)&amp;"分担契約"&amp;CHAR(10)&amp;VLOOKUP(A115,#REF!,31,FALSE),IF(#REF!="分担契約","分担契約"&amp;CHAR(10)&amp;"契約総額 "&amp;TEXT(VLOOKUP(A115,#REF!,15,FALSE),"#,##0円")&amp;CHAR(10)&amp;VLOOKUP(A115,#REF!,31,FALSE),IF(#REF!="単価契約","単価契約"&amp;CHAR(10)&amp;"予定調達総額 "&amp;TEXT(VLOOKUP(A115,#REF!,15,FALSE),"#,##0円")&amp;CHAR(10)&amp;VLOOKUP(A115,#REF!,31,FALSE),VLOOKUP(A115,#REF!,31,FALSE))))))))</f>
        <v>#REF!</v>
      </c>
    </row>
    <row r="116" spans="1:15" ht="60" customHeight="1" x14ac:dyDescent="0.2">
      <c r="A116" s="20" t="e">
        <f>IF(MAX(#REF!)&gt;=ROW()-5,ROW()-5,"")</f>
        <v>#REF!</v>
      </c>
      <c r="B116" s="2" t="e">
        <f>IF(A116="","",VLOOKUP(A116,#REF!,4,FALSE))</f>
        <v>#REF!</v>
      </c>
      <c r="C116" s="1" t="e">
        <f>IF(A116="","",VLOOKUP(A116,#REF!,5,FALSE))</f>
        <v>#REF!</v>
      </c>
      <c r="D116" s="3" t="e">
        <f>IF(A116="","",VLOOKUP(A116,#REF!,8,FALSE))</f>
        <v>#REF!</v>
      </c>
      <c r="E116" s="2" t="e">
        <f>IF(A116="","",VLOOKUP(A116,#REF!,9,FALSE))</f>
        <v>#REF!</v>
      </c>
      <c r="F116" s="4" t="e">
        <f>IF(A116="","",VLOOKUP(A116,#REF!,10,FALSE))</f>
        <v>#REF!</v>
      </c>
      <c r="G116" s="21" t="e">
        <f>IF(A116="","",VLOOKUP(A116,#REF!,30,FALSE))</f>
        <v>#REF!</v>
      </c>
      <c r="H116" s="6" t="e">
        <f>IF(A116="","",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#REF!</v>
      </c>
      <c r="I116" s="6" t="e">
        <f>IF(A116="","",VLOOKUP(A116,#REF!,14,FALSE))</f>
        <v>#REF!</v>
      </c>
      <c r="J116" s="8" t="e">
        <f>IF(A116="","",IF(VLOOKUP(A116,#REF!,20,FALSE)="②同種の他の契約の予定価格を類推されるおそれがあるため公表しない","－",IF(VLOOKUP(A116,#REF!,20,FALSE)="－","－",IF(VLOOKUP(A116,#REF!,6,FALSE)&lt;&gt;"",TEXT(VLOOKUP(A116,#REF!,16,FALSE),"#.0%")&amp;CHAR(10)&amp;"(B/A×100)",VLOOKUP(A116,#REF!,16,FALSE)))))</f>
        <v>#REF!</v>
      </c>
      <c r="K116" s="22"/>
      <c r="L116" s="8" t="e">
        <f>IF(A116="","",IF(VLOOKUP(A116,#REF!,26,FALSE)="①公益社団法人","公社",IF(VLOOKUP(A116,#REF!,26,FALSE)="②公益財団法人","公財","")))</f>
        <v>#REF!</v>
      </c>
      <c r="M116" s="8" t="e">
        <f>IF(A116="","",VLOOKUP(A116,#REF!,27,FALSE))</f>
        <v>#REF!</v>
      </c>
      <c r="N116" s="8" t="e">
        <f>IF(A116="","",IF(VLOOKUP(A116,#REF!,27,FALSE)="国所管",VLOOKUP(A116,#REF!,21,FALSE),""))</f>
        <v>#REF!</v>
      </c>
      <c r="O116" s="10" t="e">
        <f>IF(A116="","",IF(AND(#REF!="○",#REF!="分担契約/単価契約"),"単価契約"&amp;CHAR(10)&amp;"予定調達総額 "&amp;TEXT(VLOOKUP(A116,#REF!,15,FALSE),"#,##0円")&amp;"(B)"&amp;CHAR(10)&amp;"分担契約"&amp;CHAR(10)&amp;VLOOKUP(A116,#REF!,31,FALSE),IF(AND(#REF!="○",#REF!="分担契約"),"分担契約"&amp;CHAR(10)&amp;"契約総額 "&amp;TEXT(VLOOKUP(A116,#REF!,15,FALSE),"#,##0円")&amp;"(B)"&amp;CHAR(10)&amp;VLOOKUP(A116,#REF!,31,FALSE),(IF(#REF!="分担契約/単価契約","単価契約"&amp;CHAR(10)&amp;"予定調達総額 "&amp;TEXT(VLOOKUP(A116,#REF!,15,FALSE),"#,##0円")&amp;CHAR(10)&amp;"分担契約"&amp;CHAR(10)&amp;VLOOKUP(A116,#REF!,31,FALSE),IF(#REF!="分担契約","分担契約"&amp;CHAR(10)&amp;"契約総額 "&amp;TEXT(VLOOKUP(A116,#REF!,15,FALSE),"#,##0円")&amp;CHAR(10)&amp;VLOOKUP(A116,#REF!,31,FALSE),IF(#REF!="単価契約","単価契約"&amp;CHAR(10)&amp;"予定調達総額 "&amp;TEXT(VLOOKUP(A116,#REF!,15,FALSE),"#,##0円")&amp;CHAR(10)&amp;VLOOKUP(A116,#REF!,31,FALSE),VLOOKUP(A116,#REF!,31,FALSE))))))))</f>
        <v>#REF!</v>
      </c>
    </row>
    <row r="117" spans="1:15" ht="60" customHeight="1" x14ac:dyDescent="0.2">
      <c r="A117" s="20" t="e">
        <f>IF(MAX(#REF!)&gt;=ROW()-5,ROW()-5,"")</f>
        <v>#REF!</v>
      </c>
      <c r="B117" s="2" t="e">
        <f>IF(A117="","",VLOOKUP(A117,#REF!,4,FALSE))</f>
        <v>#REF!</v>
      </c>
      <c r="C117" s="1" t="e">
        <f>IF(A117="","",VLOOKUP(A117,#REF!,5,FALSE))</f>
        <v>#REF!</v>
      </c>
      <c r="D117" s="3" t="e">
        <f>IF(A117="","",VLOOKUP(A117,#REF!,8,FALSE))</f>
        <v>#REF!</v>
      </c>
      <c r="E117" s="2" t="e">
        <f>IF(A117="","",VLOOKUP(A117,#REF!,9,FALSE))</f>
        <v>#REF!</v>
      </c>
      <c r="F117" s="4" t="e">
        <f>IF(A117="","",VLOOKUP(A117,#REF!,10,FALSE))</f>
        <v>#REF!</v>
      </c>
      <c r="G117" s="21" t="e">
        <f>IF(A117="","",VLOOKUP(A117,#REF!,30,FALSE))</f>
        <v>#REF!</v>
      </c>
      <c r="H117" s="6" t="e">
        <f>IF(A117="","",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#REF!</v>
      </c>
      <c r="I117" s="6" t="e">
        <f>IF(A117="","",VLOOKUP(A117,#REF!,14,FALSE))</f>
        <v>#REF!</v>
      </c>
      <c r="J117" s="8" t="e">
        <f>IF(A117="","",IF(VLOOKUP(A117,#REF!,20,FALSE)="②同種の他の契約の予定価格を類推されるおそれがあるため公表しない","－",IF(VLOOKUP(A117,#REF!,20,FALSE)="－","－",IF(VLOOKUP(A117,#REF!,6,FALSE)&lt;&gt;"",TEXT(VLOOKUP(A117,#REF!,16,FALSE),"#.0%")&amp;CHAR(10)&amp;"(B/A×100)",VLOOKUP(A117,#REF!,16,FALSE)))))</f>
        <v>#REF!</v>
      </c>
      <c r="K117" s="22"/>
      <c r="L117" s="8" t="e">
        <f>IF(A117="","",IF(VLOOKUP(A117,#REF!,26,FALSE)="①公益社団法人","公社",IF(VLOOKUP(A117,#REF!,26,FALSE)="②公益財団法人","公財","")))</f>
        <v>#REF!</v>
      </c>
      <c r="M117" s="8" t="e">
        <f>IF(A117="","",VLOOKUP(A117,#REF!,27,FALSE))</f>
        <v>#REF!</v>
      </c>
      <c r="N117" s="8" t="e">
        <f>IF(A117="","",IF(VLOOKUP(A117,#REF!,27,FALSE)="国所管",VLOOKUP(A117,#REF!,21,FALSE),""))</f>
        <v>#REF!</v>
      </c>
      <c r="O117" s="10" t="e">
        <f>IF(A117="","",IF(AND(#REF!="○",#REF!="分担契約/単価契約"),"単価契約"&amp;CHAR(10)&amp;"予定調達総額 "&amp;TEXT(VLOOKUP(A117,#REF!,15,FALSE),"#,##0円")&amp;"(B)"&amp;CHAR(10)&amp;"分担契約"&amp;CHAR(10)&amp;VLOOKUP(A117,#REF!,31,FALSE),IF(AND(#REF!="○",#REF!="分担契約"),"分担契約"&amp;CHAR(10)&amp;"契約総額 "&amp;TEXT(VLOOKUP(A117,#REF!,15,FALSE),"#,##0円")&amp;"(B)"&amp;CHAR(10)&amp;VLOOKUP(A117,#REF!,31,FALSE),(IF(#REF!="分担契約/単価契約","単価契約"&amp;CHAR(10)&amp;"予定調達総額 "&amp;TEXT(VLOOKUP(A117,#REF!,15,FALSE),"#,##0円")&amp;CHAR(10)&amp;"分担契約"&amp;CHAR(10)&amp;VLOOKUP(A117,#REF!,31,FALSE),IF(#REF!="分担契約","分担契約"&amp;CHAR(10)&amp;"契約総額 "&amp;TEXT(VLOOKUP(A117,#REF!,15,FALSE),"#,##0円")&amp;CHAR(10)&amp;VLOOKUP(A117,#REF!,31,FALSE),IF(#REF!="単価契約","単価契約"&amp;CHAR(10)&amp;"予定調達総額 "&amp;TEXT(VLOOKUP(A117,#REF!,15,FALSE),"#,##0円")&amp;CHAR(10)&amp;VLOOKUP(A117,#REF!,31,FALSE),VLOOKUP(A117,#REF!,31,FALSE))))))))</f>
        <v>#REF!</v>
      </c>
    </row>
    <row r="118" spans="1:15" ht="60" customHeight="1" x14ac:dyDescent="0.2">
      <c r="A118" s="20" t="e">
        <f>IF(MAX(#REF!)&gt;=ROW()-5,ROW()-5,"")</f>
        <v>#REF!</v>
      </c>
      <c r="B118" s="2" t="e">
        <f>IF(A118="","",VLOOKUP(A118,#REF!,4,FALSE))</f>
        <v>#REF!</v>
      </c>
      <c r="C118" s="1" t="e">
        <f>IF(A118="","",VLOOKUP(A118,#REF!,5,FALSE))</f>
        <v>#REF!</v>
      </c>
      <c r="D118" s="3" t="e">
        <f>IF(A118="","",VLOOKUP(A118,#REF!,8,FALSE))</f>
        <v>#REF!</v>
      </c>
      <c r="E118" s="2" t="e">
        <f>IF(A118="","",VLOOKUP(A118,#REF!,9,FALSE))</f>
        <v>#REF!</v>
      </c>
      <c r="F118" s="4" t="e">
        <f>IF(A118="","",VLOOKUP(A118,#REF!,10,FALSE))</f>
        <v>#REF!</v>
      </c>
      <c r="G118" s="21" t="e">
        <f>IF(A118="","",VLOOKUP(A118,#REF!,30,FALSE))</f>
        <v>#REF!</v>
      </c>
      <c r="H118" s="6" t="e">
        <f>IF(A118="","",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#REF!</v>
      </c>
      <c r="I118" s="6" t="e">
        <f>IF(A118="","",VLOOKUP(A118,#REF!,14,FALSE))</f>
        <v>#REF!</v>
      </c>
      <c r="J118" s="8" t="e">
        <f>IF(A118="","",IF(VLOOKUP(A118,#REF!,20,FALSE)="②同種の他の契約の予定価格を類推されるおそれがあるため公表しない","－",IF(VLOOKUP(A118,#REF!,20,FALSE)="－","－",IF(VLOOKUP(A118,#REF!,6,FALSE)&lt;&gt;"",TEXT(VLOOKUP(A118,#REF!,16,FALSE),"#.0%")&amp;CHAR(10)&amp;"(B/A×100)",VLOOKUP(A118,#REF!,16,FALSE)))))</f>
        <v>#REF!</v>
      </c>
      <c r="K118" s="22"/>
      <c r="L118" s="8" t="e">
        <f>IF(A118="","",IF(VLOOKUP(A118,#REF!,26,FALSE)="①公益社団法人","公社",IF(VLOOKUP(A118,#REF!,26,FALSE)="②公益財団法人","公財","")))</f>
        <v>#REF!</v>
      </c>
      <c r="M118" s="8" t="e">
        <f>IF(A118="","",VLOOKUP(A118,#REF!,27,FALSE))</f>
        <v>#REF!</v>
      </c>
      <c r="N118" s="8" t="e">
        <f>IF(A118="","",IF(VLOOKUP(A118,#REF!,27,FALSE)="国所管",VLOOKUP(A118,#REF!,21,FALSE),""))</f>
        <v>#REF!</v>
      </c>
      <c r="O118" s="10" t="e">
        <f>IF(A118="","",IF(AND(#REF!="○",#REF!="分担契約/単価契約"),"単価契約"&amp;CHAR(10)&amp;"予定調達総額 "&amp;TEXT(VLOOKUP(A118,#REF!,15,FALSE),"#,##0円")&amp;"(B)"&amp;CHAR(10)&amp;"分担契約"&amp;CHAR(10)&amp;VLOOKUP(A118,#REF!,31,FALSE),IF(AND(#REF!="○",#REF!="分担契約"),"分担契約"&amp;CHAR(10)&amp;"契約総額 "&amp;TEXT(VLOOKUP(A118,#REF!,15,FALSE),"#,##0円")&amp;"(B)"&amp;CHAR(10)&amp;VLOOKUP(A118,#REF!,31,FALSE),(IF(#REF!="分担契約/単価契約","単価契約"&amp;CHAR(10)&amp;"予定調達総額 "&amp;TEXT(VLOOKUP(A118,#REF!,15,FALSE),"#,##0円")&amp;CHAR(10)&amp;"分担契約"&amp;CHAR(10)&amp;VLOOKUP(A118,#REF!,31,FALSE),IF(#REF!="分担契約","分担契約"&amp;CHAR(10)&amp;"契約総額 "&amp;TEXT(VLOOKUP(A118,#REF!,15,FALSE),"#,##0円")&amp;CHAR(10)&amp;VLOOKUP(A118,#REF!,31,FALSE),IF(#REF!="単価契約","単価契約"&amp;CHAR(10)&amp;"予定調達総額 "&amp;TEXT(VLOOKUP(A118,#REF!,15,FALSE),"#,##0円")&amp;CHAR(10)&amp;VLOOKUP(A118,#REF!,31,FALSE),VLOOKUP(A118,#REF!,31,FALSE))))))))</f>
        <v>#REF!</v>
      </c>
    </row>
    <row r="119" spans="1:15" ht="60" customHeight="1" x14ac:dyDescent="0.2">
      <c r="A119" s="20" t="e">
        <f>IF(MAX(#REF!)&gt;=ROW()-5,ROW()-5,"")</f>
        <v>#REF!</v>
      </c>
      <c r="B119" s="2" t="e">
        <f>IF(A119="","",VLOOKUP(A119,#REF!,4,FALSE))</f>
        <v>#REF!</v>
      </c>
      <c r="C119" s="1" t="e">
        <f>IF(A119="","",VLOOKUP(A119,#REF!,5,FALSE))</f>
        <v>#REF!</v>
      </c>
      <c r="D119" s="3" t="e">
        <f>IF(A119="","",VLOOKUP(A119,#REF!,8,FALSE))</f>
        <v>#REF!</v>
      </c>
      <c r="E119" s="2" t="e">
        <f>IF(A119="","",VLOOKUP(A119,#REF!,9,FALSE))</f>
        <v>#REF!</v>
      </c>
      <c r="F119" s="4" t="e">
        <f>IF(A119="","",VLOOKUP(A119,#REF!,10,FALSE))</f>
        <v>#REF!</v>
      </c>
      <c r="G119" s="21" t="e">
        <f>IF(A119="","",VLOOKUP(A119,#REF!,30,FALSE))</f>
        <v>#REF!</v>
      </c>
      <c r="H119" s="6" t="e">
        <f>IF(A119="","",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#REF!</v>
      </c>
      <c r="I119" s="6" t="e">
        <f>IF(A119="","",VLOOKUP(A119,#REF!,14,FALSE))</f>
        <v>#REF!</v>
      </c>
      <c r="J119" s="8" t="e">
        <f>IF(A119="","",IF(VLOOKUP(A119,#REF!,20,FALSE)="②同種の他の契約の予定価格を類推されるおそれがあるため公表しない","－",IF(VLOOKUP(A119,#REF!,20,FALSE)="－","－",IF(VLOOKUP(A119,#REF!,6,FALSE)&lt;&gt;"",TEXT(VLOOKUP(A119,#REF!,16,FALSE),"#.0%")&amp;CHAR(10)&amp;"(B/A×100)",VLOOKUP(A119,#REF!,16,FALSE)))))</f>
        <v>#REF!</v>
      </c>
      <c r="K119" s="22"/>
      <c r="L119" s="8" t="e">
        <f>IF(A119="","",IF(VLOOKUP(A119,#REF!,26,FALSE)="①公益社団法人","公社",IF(VLOOKUP(A119,#REF!,26,FALSE)="②公益財団法人","公財","")))</f>
        <v>#REF!</v>
      </c>
      <c r="M119" s="8" t="e">
        <f>IF(A119="","",VLOOKUP(A119,#REF!,27,FALSE))</f>
        <v>#REF!</v>
      </c>
      <c r="N119" s="8" t="e">
        <f>IF(A119="","",IF(VLOOKUP(A119,#REF!,27,FALSE)="国所管",VLOOKUP(A119,#REF!,21,FALSE),""))</f>
        <v>#REF!</v>
      </c>
      <c r="O119" s="10" t="e">
        <f>IF(A119="","",IF(AND(#REF!="○",#REF!="分担契約/単価契約"),"単価契約"&amp;CHAR(10)&amp;"予定調達総額 "&amp;TEXT(VLOOKUP(A119,#REF!,15,FALSE),"#,##0円")&amp;"(B)"&amp;CHAR(10)&amp;"分担契約"&amp;CHAR(10)&amp;VLOOKUP(A119,#REF!,31,FALSE),IF(AND(#REF!="○",#REF!="分担契約"),"分担契約"&amp;CHAR(10)&amp;"契約総額 "&amp;TEXT(VLOOKUP(A119,#REF!,15,FALSE),"#,##0円")&amp;"(B)"&amp;CHAR(10)&amp;VLOOKUP(A119,#REF!,31,FALSE),(IF(#REF!="分担契約/単価契約","単価契約"&amp;CHAR(10)&amp;"予定調達総額 "&amp;TEXT(VLOOKUP(A119,#REF!,15,FALSE),"#,##0円")&amp;CHAR(10)&amp;"分担契約"&amp;CHAR(10)&amp;VLOOKUP(A119,#REF!,31,FALSE),IF(#REF!="分担契約","分担契約"&amp;CHAR(10)&amp;"契約総額 "&amp;TEXT(VLOOKUP(A119,#REF!,15,FALSE),"#,##0円")&amp;CHAR(10)&amp;VLOOKUP(A119,#REF!,31,FALSE),IF(#REF!="単価契約","単価契約"&amp;CHAR(10)&amp;"予定調達総額 "&amp;TEXT(VLOOKUP(A119,#REF!,15,FALSE),"#,##0円")&amp;CHAR(10)&amp;VLOOKUP(A119,#REF!,31,FALSE),VLOOKUP(A119,#REF!,31,FALSE))))))))</f>
        <v>#REF!</v>
      </c>
    </row>
    <row r="120" spans="1:15" ht="60" customHeight="1" x14ac:dyDescent="0.2">
      <c r="A120" s="20" t="e">
        <f>IF(MAX(#REF!)&gt;=ROW()-5,ROW()-5,"")</f>
        <v>#REF!</v>
      </c>
      <c r="B120" s="2" t="e">
        <f>IF(A120="","",VLOOKUP(A120,#REF!,4,FALSE))</f>
        <v>#REF!</v>
      </c>
      <c r="C120" s="1" t="e">
        <f>IF(A120="","",VLOOKUP(A120,#REF!,5,FALSE))</f>
        <v>#REF!</v>
      </c>
      <c r="D120" s="3" t="e">
        <f>IF(A120="","",VLOOKUP(A120,#REF!,8,FALSE))</f>
        <v>#REF!</v>
      </c>
      <c r="E120" s="2" t="e">
        <f>IF(A120="","",VLOOKUP(A120,#REF!,9,FALSE))</f>
        <v>#REF!</v>
      </c>
      <c r="F120" s="4" t="e">
        <f>IF(A120="","",VLOOKUP(A120,#REF!,10,FALSE))</f>
        <v>#REF!</v>
      </c>
      <c r="G120" s="21" t="e">
        <f>IF(A120="","",VLOOKUP(A120,#REF!,30,FALSE))</f>
        <v>#REF!</v>
      </c>
      <c r="H120" s="6" t="e">
        <f>IF(A120="","",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#REF!</v>
      </c>
      <c r="I120" s="6" t="e">
        <f>IF(A120="","",VLOOKUP(A120,#REF!,14,FALSE))</f>
        <v>#REF!</v>
      </c>
      <c r="J120" s="8" t="e">
        <f>IF(A120="","",IF(VLOOKUP(A120,#REF!,20,FALSE)="②同種の他の契約の予定価格を類推されるおそれがあるため公表しない","－",IF(VLOOKUP(A120,#REF!,20,FALSE)="－","－",IF(VLOOKUP(A120,#REF!,6,FALSE)&lt;&gt;"",TEXT(VLOOKUP(A120,#REF!,16,FALSE),"#.0%")&amp;CHAR(10)&amp;"(B/A×100)",VLOOKUP(A120,#REF!,16,FALSE)))))</f>
        <v>#REF!</v>
      </c>
      <c r="K120" s="22"/>
      <c r="L120" s="8" t="e">
        <f>IF(A120="","",IF(VLOOKUP(A120,#REF!,26,FALSE)="①公益社団法人","公社",IF(VLOOKUP(A120,#REF!,26,FALSE)="②公益財団法人","公財","")))</f>
        <v>#REF!</v>
      </c>
      <c r="M120" s="8" t="e">
        <f>IF(A120="","",VLOOKUP(A120,#REF!,27,FALSE))</f>
        <v>#REF!</v>
      </c>
      <c r="N120" s="8" t="e">
        <f>IF(A120="","",IF(VLOOKUP(A120,#REF!,27,FALSE)="国所管",VLOOKUP(A120,#REF!,21,FALSE),""))</f>
        <v>#REF!</v>
      </c>
      <c r="O120" s="10" t="e">
        <f>IF(A120="","",IF(AND(#REF!="○",#REF!="分担契約/単価契約"),"単価契約"&amp;CHAR(10)&amp;"予定調達総額 "&amp;TEXT(VLOOKUP(A120,#REF!,15,FALSE),"#,##0円")&amp;"(B)"&amp;CHAR(10)&amp;"分担契約"&amp;CHAR(10)&amp;VLOOKUP(A120,#REF!,31,FALSE),IF(AND(#REF!="○",#REF!="分担契約"),"分担契約"&amp;CHAR(10)&amp;"契約総額 "&amp;TEXT(VLOOKUP(A120,#REF!,15,FALSE),"#,##0円")&amp;"(B)"&amp;CHAR(10)&amp;VLOOKUP(A120,#REF!,31,FALSE),(IF(#REF!="分担契約/単価契約","単価契約"&amp;CHAR(10)&amp;"予定調達総額 "&amp;TEXT(VLOOKUP(A120,#REF!,15,FALSE),"#,##0円")&amp;CHAR(10)&amp;"分担契約"&amp;CHAR(10)&amp;VLOOKUP(A120,#REF!,31,FALSE),IF(#REF!="分担契約","分担契約"&amp;CHAR(10)&amp;"契約総額 "&amp;TEXT(VLOOKUP(A120,#REF!,15,FALSE),"#,##0円")&amp;CHAR(10)&amp;VLOOKUP(A120,#REF!,31,FALSE),IF(#REF!="単価契約","単価契約"&amp;CHAR(10)&amp;"予定調達総額 "&amp;TEXT(VLOOKUP(A120,#REF!,15,FALSE),"#,##0円")&amp;CHAR(10)&amp;VLOOKUP(A120,#REF!,31,FALSE),VLOOKUP(A120,#REF!,31,FALSE))))))))</f>
        <v>#REF!</v>
      </c>
    </row>
    <row r="121" spans="1:15" ht="60" customHeight="1" x14ac:dyDescent="0.2">
      <c r="A121" s="20" t="e">
        <f>IF(MAX(#REF!)&gt;=ROW()-5,ROW()-5,"")</f>
        <v>#REF!</v>
      </c>
      <c r="B121" s="2" t="e">
        <f>IF(A121="","",VLOOKUP(A121,#REF!,4,FALSE))</f>
        <v>#REF!</v>
      </c>
      <c r="C121" s="1" t="e">
        <f>IF(A121="","",VLOOKUP(A121,#REF!,5,FALSE))</f>
        <v>#REF!</v>
      </c>
      <c r="D121" s="3" t="e">
        <f>IF(A121="","",VLOOKUP(A121,#REF!,8,FALSE))</f>
        <v>#REF!</v>
      </c>
      <c r="E121" s="2" t="e">
        <f>IF(A121="","",VLOOKUP(A121,#REF!,9,FALSE))</f>
        <v>#REF!</v>
      </c>
      <c r="F121" s="4" t="e">
        <f>IF(A121="","",VLOOKUP(A121,#REF!,10,FALSE))</f>
        <v>#REF!</v>
      </c>
      <c r="G121" s="21" t="e">
        <f>IF(A121="","",VLOOKUP(A121,#REF!,30,FALSE))</f>
        <v>#REF!</v>
      </c>
      <c r="H121" s="6" t="e">
        <f>IF(A121="","",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#REF!</v>
      </c>
      <c r="I121" s="6" t="e">
        <f>IF(A121="","",VLOOKUP(A121,#REF!,14,FALSE))</f>
        <v>#REF!</v>
      </c>
      <c r="J121" s="8" t="e">
        <f>IF(A121="","",IF(VLOOKUP(A121,#REF!,20,FALSE)="②同種の他の契約の予定価格を類推されるおそれがあるため公表しない","－",IF(VLOOKUP(A121,#REF!,20,FALSE)="－","－",IF(VLOOKUP(A121,#REF!,6,FALSE)&lt;&gt;"",TEXT(VLOOKUP(A121,#REF!,16,FALSE),"#.0%")&amp;CHAR(10)&amp;"(B/A×100)",VLOOKUP(A121,#REF!,16,FALSE)))))</f>
        <v>#REF!</v>
      </c>
      <c r="K121" s="22"/>
      <c r="L121" s="8" t="e">
        <f>IF(A121="","",IF(VLOOKUP(A121,#REF!,26,FALSE)="①公益社団法人","公社",IF(VLOOKUP(A121,#REF!,26,FALSE)="②公益財団法人","公財","")))</f>
        <v>#REF!</v>
      </c>
      <c r="M121" s="8" t="e">
        <f>IF(A121="","",VLOOKUP(A121,#REF!,27,FALSE))</f>
        <v>#REF!</v>
      </c>
      <c r="N121" s="8" t="e">
        <f>IF(A121="","",IF(VLOOKUP(A121,#REF!,27,FALSE)="国所管",VLOOKUP(A121,#REF!,21,FALSE),""))</f>
        <v>#REF!</v>
      </c>
      <c r="O121" s="10" t="e">
        <f>IF(A121="","",IF(AND(#REF!="○",#REF!="分担契約/単価契約"),"単価契約"&amp;CHAR(10)&amp;"予定調達総額 "&amp;TEXT(VLOOKUP(A121,#REF!,15,FALSE),"#,##0円")&amp;"(B)"&amp;CHAR(10)&amp;"分担契約"&amp;CHAR(10)&amp;VLOOKUP(A121,#REF!,31,FALSE),IF(AND(#REF!="○",#REF!="分担契約"),"分担契約"&amp;CHAR(10)&amp;"契約総額 "&amp;TEXT(VLOOKUP(A121,#REF!,15,FALSE),"#,##0円")&amp;"(B)"&amp;CHAR(10)&amp;VLOOKUP(A121,#REF!,31,FALSE),(IF(#REF!="分担契約/単価契約","単価契約"&amp;CHAR(10)&amp;"予定調達総額 "&amp;TEXT(VLOOKUP(A121,#REF!,15,FALSE),"#,##0円")&amp;CHAR(10)&amp;"分担契約"&amp;CHAR(10)&amp;VLOOKUP(A121,#REF!,31,FALSE),IF(#REF!="分担契約","分担契約"&amp;CHAR(10)&amp;"契約総額 "&amp;TEXT(VLOOKUP(A121,#REF!,15,FALSE),"#,##0円")&amp;CHAR(10)&amp;VLOOKUP(A121,#REF!,31,FALSE),IF(#REF!="単価契約","単価契約"&amp;CHAR(10)&amp;"予定調達総額 "&amp;TEXT(VLOOKUP(A121,#REF!,15,FALSE),"#,##0円")&amp;CHAR(10)&amp;VLOOKUP(A121,#REF!,31,FALSE),VLOOKUP(A121,#REF!,31,FALSE))))))))</f>
        <v>#REF!</v>
      </c>
    </row>
    <row r="122" spans="1:15" ht="60" customHeight="1" x14ac:dyDescent="0.2">
      <c r="A122" s="20" t="e">
        <f>IF(MAX(#REF!)&gt;=ROW()-5,ROW()-5,"")</f>
        <v>#REF!</v>
      </c>
      <c r="B122" s="2" t="e">
        <f>IF(A122="","",VLOOKUP(A122,#REF!,4,FALSE))</f>
        <v>#REF!</v>
      </c>
      <c r="C122" s="1" t="e">
        <f>IF(A122="","",VLOOKUP(A122,#REF!,5,FALSE))</f>
        <v>#REF!</v>
      </c>
      <c r="D122" s="3" t="e">
        <f>IF(A122="","",VLOOKUP(A122,#REF!,8,FALSE))</f>
        <v>#REF!</v>
      </c>
      <c r="E122" s="2" t="e">
        <f>IF(A122="","",VLOOKUP(A122,#REF!,9,FALSE))</f>
        <v>#REF!</v>
      </c>
      <c r="F122" s="4" t="e">
        <f>IF(A122="","",VLOOKUP(A122,#REF!,10,FALSE))</f>
        <v>#REF!</v>
      </c>
      <c r="G122" s="21" t="e">
        <f>IF(A122="","",VLOOKUP(A122,#REF!,30,FALSE))</f>
        <v>#REF!</v>
      </c>
      <c r="H122" s="6" t="e">
        <f>IF(A122="","",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#REF!</v>
      </c>
      <c r="I122" s="6" t="e">
        <f>IF(A122="","",VLOOKUP(A122,#REF!,14,FALSE))</f>
        <v>#REF!</v>
      </c>
      <c r="J122" s="8" t="e">
        <f>IF(A122="","",IF(VLOOKUP(A122,#REF!,20,FALSE)="②同種の他の契約の予定価格を類推されるおそれがあるため公表しない","－",IF(VLOOKUP(A122,#REF!,20,FALSE)="－","－",IF(VLOOKUP(A122,#REF!,6,FALSE)&lt;&gt;"",TEXT(VLOOKUP(A122,#REF!,16,FALSE),"#.0%")&amp;CHAR(10)&amp;"(B/A×100)",VLOOKUP(A122,#REF!,16,FALSE)))))</f>
        <v>#REF!</v>
      </c>
      <c r="K122" s="22"/>
      <c r="L122" s="8" t="e">
        <f>IF(A122="","",IF(VLOOKUP(A122,#REF!,26,FALSE)="①公益社団法人","公社",IF(VLOOKUP(A122,#REF!,26,FALSE)="②公益財団法人","公財","")))</f>
        <v>#REF!</v>
      </c>
      <c r="M122" s="8" t="e">
        <f>IF(A122="","",VLOOKUP(A122,#REF!,27,FALSE))</f>
        <v>#REF!</v>
      </c>
      <c r="N122" s="8" t="e">
        <f>IF(A122="","",IF(VLOOKUP(A122,#REF!,27,FALSE)="国所管",VLOOKUP(A122,#REF!,21,FALSE),""))</f>
        <v>#REF!</v>
      </c>
      <c r="O122" s="10" t="e">
        <f>IF(A122="","",IF(AND(#REF!="○",#REF!="分担契約/単価契約"),"単価契約"&amp;CHAR(10)&amp;"予定調達総額 "&amp;TEXT(VLOOKUP(A122,#REF!,15,FALSE),"#,##0円")&amp;"(B)"&amp;CHAR(10)&amp;"分担契約"&amp;CHAR(10)&amp;VLOOKUP(A122,#REF!,31,FALSE),IF(AND(#REF!="○",#REF!="分担契約"),"分担契約"&amp;CHAR(10)&amp;"契約総額 "&amp;TEXT(VLOOKUP(A122,#REF!,15,FALSE),"#,##0円")&amp;"(B)"&amp;CHAR(10)&amp;VLOOKUP(A122,#REF!,31,FALSE),(IF(#REF!="分担契約/単価契約","単価契約"&amp;CHAR(10)&amp;"予定調達総額 "&amp;TEXT(VLOOKUP(A122,#REF!,15,FALSE),"#,##0円")&amp;CHAR(10)&amp;"分担契約"&amp;CHAR(10)&amp;VLOOKUP(A122,#REF!,31,FALSE),IF(#REF!="分担契約","分担契約"&amp;CHAR(10)&amp;"契約総額 "&amp;TEXT(VLOOKUP(A122,#REF!,15,FALSE),"#,##0円")&amp;CHAR(10)&amp;VLOOKUP(A122,#REF!,31,FALSE),IF(#REF!="単価契約","単価契約"&amp;CHAR(10)&amp;"予定調達総額 "&amp;TEXT(VLOOKUP(A122,#REF!,15,FALSE),"#,##0円")&amp;CHAR(10)&amp;VLOOKUP(A122,#REF!,31,FALSE),VLOOKUP(A122,#REF!,31,FALSE))))))))</f>
        <v>#REF!</v>
      </c>
    </row>
    <row r="123" spans="1:15" ht="60" customHeight="1" x14ac:dyDescent="0.2">
      <c r="A123" s="20" t="e">
        <f>IF(MAX(#REF!)&gt;=ROW()-5,ROW()-5,"")</f>
        <v>#REF!</v>
      </c>
      <c r="B123" s="2" t="e">
        <f>IF(A123="","",VLOOKUP(A123,#REF!,4,FALSE))</f>
        <v>#REF!</v>
      </c>
      <c r="C123" s="1" t="e">
        <f>IF(A123="","",VLOOKUP(A123,#REF!,5,FALSE))</f>
        <v>#REF!</v>
      </c>
      <c r="D123" s="3" t="e">
        <f>IF(A123="","",VLOOKUP(A123,#REF!,8,FALSE))</f>
        <v>#REF!</v>
      </c>
      <c r="E123" s="2" t="e">
        <f>IF(A123="","",VLOOKUP(A123,#REF!,9,FALSE))</f>
        <v>#REF!</v>
      </c>
      <c r="F123" s="4" t="e">
        <f>IF(A123="","",VLOOKUP(A123,#REF!,10,FALSE))</f>
        <v>#REF!</v>
      </c>
      <c r="G123" s="21" t="e">
        <f>IF(A123="","",VLOOKUP(A123,#REF!,30,FALSE))</f>
        <v>#REF!</v>
      </c>
      <c r="H123" s="6" t="e">
        <f>IF(A123="","",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#REF!</v>
      </c>
      <c r="I123" s="6" t="e">
        <f>IF(A123="","",VLOOKUP(A123,#REF!,14,FALSE))</f>
        <v>#REF!</v>
      </c>
      <c r="J123" s="8" t="e">
        <f>IF(A123="","",IF(VLOOKUP(A123,#REF!,20,FALSE)="②同種の他の契約の予定価格を類推されるおそれがあるため公表しない","－",IF(VLOOKUP(A123,#REF!,20,FALSE)="－","－",IF(VLOOKUP(A123,#REF!,6,FALSE)&lt;&gt;"",TEXT(VLOOKUP(A123,#REF!,16,FALSE),"#.0%")&amp;CHAR(10)&amp;"(B/A×100)",VLOOKUP(A123,#REF!,16,FALSE)))))</f>
        <v>#REF!</v>
      </c>
      <c r="K123" s="22"/>
      <c r="L123" s="8" t="e">
        <f>IF(A123="","",IF(VLOOKUP(A123,#REF!,26,FALSE)="①公益社団法人","公社",IF(VLOOKUP(A123,#REF!,26,FALSE)="②公益財団法人","公財","")))</f>
        <v>#REF!</v>
      </c>
      <c r="M123" s="8" t="e">
        <f>IF(A123="","",VLOOKUP(A123,#REF!,27,FALSE))</f>
        <v>#REF!</v>
      </c>
      <c r="N123" s="8" t="e">
        <f>IF(A123="","",IF(VLOOKUP(A123,#REF!,27,FALSE)="国所管",VLOOKUP(A123,#REF!,21,FALSE),""))</f>
        <v>#REF!</v>
      </c>
      <c r="O123" s="10" t="e">
        <f>IF(A123="","",IF(AND(#REF!="○",#REF!="分担契約/単価契約"),"単価契約"&amp;CHAR(10)&amp;"予定調達総額 "&amp;TEXT(VLOOKUP(A123,#REF!,15,FALSE),"#,##0円")&amp;"(B)"&amp;CHAR(10)&amp;"分担契約"&amp;CHAR(10)&amp;VLOOKUP(A123,#REF!,31,FALSE),IF(AND(#REF!="○",#REF!="分担契約"),"分担契約"&amp;CHAR(10)&amp;"契約総額 "&amp;TEXT(VLOOKUP(A123,#REF!,15,FALSE),"#,##0円")&amp;"(B)"&amp;CHAR(10)&amp;VLOOKUP(A123,#REF!,31,FALSE),(IF(#REF!="分担契約/単価契約","単価契約"&amp;CHAR(10)&amp;"予定調達総額 "&amp;TEXT(VLOOKUP(A123,#REF!,15,FALSE),"#,##0円")&amp;CHAR(10)&amp;"分担契約"&amp;CHAR(10)&amp;VLOOKUP(A123,#REF!,31,FALSE),IF(#REF!="分担契約","分担契約"&amp;CHAR(10)&amp;"契約総額 "&amp;TEXT(VLOOKUP(A123,#REF!,15,FALSE),"#,##0円")&amp;CHAR(10)&amp;VLOOKUP(A123,#REF!,31,FALSE),IF(#REF!="単価契約","単価契約"&amp;CHAR(10)&amp;"予定調達総額 "&amp;TEXT(VLOOKUP(A123,#REF!,15,FALSE),"#,##0円")&amp;CHAR(10)&amp;VLOOKUP(A123,#REF!,31,FALSE),VLOOKUP(A123,#REF!,31,FALSE))))))))</f>
        <v>#REF!</v>
      </c>
    </row>
    <row r="124" spans="1:15" ht="60" customHeight="1" x14ac:dyDescent="0.2">
      <c r="A124" s="20" t="e">
        <f>IF(MAX(#REF!)&gt;=ROW()-5,ROW()-5,"")</f>
        <v>#REF!</v>
      </c>
      <c r="B124" s="2" t="e">
        <f>IF(A124="","",VLOOKUP(A124,#REF!,4,FALSE))</f>
        <v>#REF!</v>
      </c>
      <c r="C124" s="1" t="e">
        <f>IF(A124="","",VLOOKUP(A124,#REF!,5,FALSE))</f>
        <v>#REF!</v>
      </c>
      <c r="D124" s="3" t="e">
        <f>IF(A124="","",VLOOKUP(A124,#REF!,8,FALSE))</f>
        <v>#REF!</v>
      </c>
      <c r="E124" s="2" t="e">
        <f>IF(A124="","",VLOOKUP(A124,#REF!,9,FALSE))</f>
        <v>#REF!</v>
      </c>
      <c r="F124" s="4" t="e">
        <f>IF(A124="","",VLOOKUP(A124,#REF!,10,FALSE))</f>
        <v>#REF!</v>
      </c>
      <c r="G124" s="21" t="e">
        <f>IF(A124="","",VLOOKUP(A124,#REF!,30,FALSE))</f>
        <v>#REF!</v>
      </c>
      <c r="H124" s="6" t="e">
        <f>IF(A124="","",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#REF!</v>
      </c>
      <c r="I124" s="6" t="e">
        <f>IF(A124="","",VLOOKUP(A124,#REF!,14,FALSE))</f>
        <v>#REF!</v>
      </c>
      <c r="J124" s="8" t="e">
        <f>IF(A124="","",IF(VLOOKUP(A124,#REF!,20,FALSE)="②同種の他の契約の予定価格を類推されるおそれがあるため公表しない","－",IF(VLOOKUP(A124,#REF!,20,FALSE)="－","－",IF(VLOOKUP(A124,#REF!,6,FALSE)&lt;&gt;"",TEXT(VLOOKUP(A124,#REF!,16,FALSE),"#.0%")&amp;CHAR(10)&amp;"(B/A×100)",VLOOKUP(A124,#REF!,16,FALSE)))))</f>
        <v>#REF!</v>
      </c>
      <c r="K124" s="22"/>
      <c r="L124" s="8" t="e">
        <f>IF(A124="","",IF(VLOOKUP(A124,#REF!,26,FALSE)="①公益社団法人","公社",IF(VLOOKUP(A124,#REF!,26,FALSE)="②公益財団法人","公財","")))</f>
        <v>#REF!</v>
      </c>
      <c r="M124" s="8" t="e">
        <f>IF(A124="","",VLOOKUP(A124,#REF!,27,FALSE))</f>
        <v>#REF!</v>
      </c>
      <c r="N124" s="8" t="e">
        <f>IF(A124="","",IF(VLOOKUP(A124,#REF!,27,FALSE)="国所管",VLOOKUP(A124,#REF!,21,FALSE),""))</f>
        <v>#REF!</v>
      </c>
      <c r="O124" s="10" t="e">
        <f>IF(A124="","",IF(AND(#REF!="○",#REF!="分担契約/単価契約"),"単価契約"&amp;CHAR(10)&amp;"予定調達総額 "&amp;TEXT(VLOOKUP(A124,#REF!,15,FALSE),"#,##0円")&amp;"(B)"&amp;CHAR(10)&amp;"分担契約"&amp;CHAR(10)&amp;VLOOKUP(A124,#REF!,31,FALSE),IF(AND(#REF!="○",#REF!="分担契約"),"分担契約"&amp;CHAR(10)&amp;"契約総額 "&amp;TEXT(VLOOKUP(A124,#REF!,15,FALSE),"#,##0円")&amp;"(B)"&amp;CHAR(10)&amp;VLOOKUP(A124,#REF!,31,FALSE),(IF(#REF!="分担契約/単価契約","単価契約"&amp;CHAR(10)&amp;"予定調達総額 "&amp;TEXT(VLOOKUP(A124,#REF!,15,FALSE),"#,##0円")&amp;CHAR(10)&amp;"分担契約"&amp;CHAR(10)&amp;VLOOKUP(A124,#REF!,31,FALSE),IF(#REF!="分担契約","分担契約"&amp;CHAR(10)&amp;"契約総額 "&amp;TEXT(VLOOKUP(A124,#REF!,15,FALSE),"#,##0円")&amp;CHAR(10)&amp;VLOOKUP(A124,#REF!,31,FALSE),IF(#REF!="単価契約","単価契約"&amp;CHAR(10)&amp;"予定調達総額 "&amp;TEXT(VLOOKUP(A124,#REF!,15,FALSE),"#,##0円")&amp;CHAR(10)&amp;VLOOKUP(A124,#REF!,31,FALSE),VLOOKUP(A124,#REF!,31,FALSE))))))))</f>
        <v>#REF!</v>
      </c>
    </row>
    <row r="125" spans="1:15" ht="60" customHeight="1" x14ac:dyDescent="0.2">
      <c r="A125" s="20" t="e">
        <f>IF(MAX(#REF!)&gt;=ROW()-5,ROW()-5,"")</f>
        <v>#REF!</v>
      </c>
      <c r="B125" s="2" t="e">
        <f>IF(A125="","",VLOOKUP(A125,#REF!,4,FALSE))</f>
        <v>#REF!</v>
      </c>
      <c r="C125" s="1" t="e">
        <f>IF(A125="","",VLOOKUP(A125,#REF!,5,FALSE))</f>
        <v>#REF!</v>
      </c>
      <c r="D125" s="3" t="e">
        <f>IF(A125="","",VLOOKUP(A125,#REF!,8,FALSE))</f>
        <v>#REF!</v>
      </c>
      <c r="E125" s="2" t="e">
        <f>IF(A125="","",VLOOKUP(A125,#REF!,9,FALSE))</f>
        <v>#REF!</v>
      </c>
      <c r="F125" s="4" t="e">
        <f>IF(A125="","",VLOOKUP(A125,#REF!,10,FALSE))</f>
        <v>#REF!</v>
      </c>
      <c r="G125" s="21" t="e">
        <f>IF(A125="","",VLOOKUP(A125,#REF!,30,FALSE))</f>
        <v>#REF!</v>
      </c>
      <c r="H125" s="6" t="e">
        <f>IF(A125="","",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#REF!</v>
      </c>
      <c r="I125" s="6" t="e">
        <f>IF(A125="","",VLOOKUP(A125,#REF!,14,FALSE))</f>
        <v>#REF!</v>
      </c>
      <c r="J125" s="8" t="e">
        <f>IF(A125="","",IF(VLOOKUP(A125,#REF!,20,FALSE)="②同種の他の契約の予定価格を類推されるおそれがあるため公表しない","－",IF(VLOOKUP(A125,#REF!,20,FALSE)="－","－",IF(VLOOKUP(A125,#REF!,6,FALSE)&lt;&gt;"",TEXT(VLOOKUP(A125,#REF!,16,FALSE),"#.0%")&amp;CHAR(10)&amp;"(B/A×100)",VLOOKUP(A125,#REF!,16,FALSE)))))</f>
        <v>#REF!</v>
      </c>
      <c r="K125" s="22"/>
      <c r="L125" s="8" t="e">
        <f>IF(A125="","",IF(VLOOKUP(A125,#REF!,26,FALSE)="①公益社団法人","公社",IF(VLOOKUP(A125,#REF!,26,FALSE)="②公益財団法人","公財","")))</f>
        <v>#REF!</v>
      </c>
      <c r="M125" s="8" t="e">
        <f>IF(A125="","",VLOOKUP(A125,#REF!,27,FALSE))</f>
        <v>#REF!</v>
      </c>
      <c r="N125" s="8" t="e">
        <f>IF(A125="","",IF(VLOOKUP(A125,#REF!,27,FALSE)="国所管",VLOOKUP(A125,#REF!,21,FALSE),""))</f>
        <v>#REF!</v>
      </c>
      <c r="O125" s="10" t="e">
        <f>IF(A125="","",IF(AND(#REF!="○",#REF!="分担契約/単価契約"),"単価契約"&amp;CHAR(10)&amp;"予定調達総額 "&amp;TEXT(VLOOKUP(A125,#REF!,15,FALSE),"#,##0円")&amp;"(B)"&amp;CHAR(10)&amp;"分担契約"&amp;CHAR(10)&amp;VLOOKUP(A125,#REF!,31,FALSE),IF(AND(#REF!="○",#REF!="分担契約"),"分担契約"&amp;CHAR(10)&amp;"契約総額 "&amp;TEXT(VLOOKUP(A125,#REF!,15,FALSE),"#,##0円")&amp;"(B)"&amp;CHAR(10)&amp;VLOOKUP(A125,#REF!,31,FALSE),(IF(#REF!="分担契約/単価契約","単価契約"&amp;CHAR(10)&amp;"予定調達総額 "&amp;TEXT(VLOOKUP(A125,#REF!,15,FALSE),"#,##0円")&amp;CHAR(10)&amp;"分担契約"&amp;CHAR(10)&amp;VLOOKUP(A125,#REF!,31,FALSE),IF(#REF!="分担契約","分担契約"&amp;CHAR(10)&amp;"契約総額 "&amp;TEXT(VLOOKUP(A125,#REF!,15,FALSE),"#,##0円")&amp;CHAR(10)&amp;VLOOKUP(A125,#REF!,31,FALSE),IF(#REF!="単価契約","単価契約"&amp;CHAR(10)&amp;"予定調達総額 "&amp;TEXT(VLOOKUP(A125,#REF!,15,FALSE),"#,##0円")&amp;CHAR(10)&amp;VLOOKUP(A125,#REF!,31,FALSE),VLOOKUP(A125,#REF!,31,FALSE))))))))</f>
        <v>#REF!</v>
      </c>
    </row>
    <row r="126" spans="1:15" ht="60" customHeight="1" x14ac:dyDescent="0.2">
      <c r="A126" s="20" t="e">
        <f>IF(MAX(#REF!)&gt;=ROW()-5,ROW()-5,"")</f>
        <v>#REF!</v>
      </c>
      <c r="B126" s="2" t="e">
        <f>IF(A126="","",VLOOKUP(A126,#REF!,4,FALSE))</f>
        <v>#REF!</v>
      </c>
      <c r="C126" s="1" t="e">
        <f>IF(A126="","",VLOOKUP(A126,#REF!,5,FALSE))</f>
        <v>#REF!</v>
      </c>
      <c r="D126" s="3" t="e">
        <f>IF(A126="","",VLOOKUP(A126,#REF!,8,FALSE))</f>
        <v>#REF!</v>
      </c>
      <c r="E126" s="2" t="e">
        <f>IF(A126="","",VLOOKUP(A126,#REF!,9,FALSE))</f>
        <v>#REF!</v>
      </c>
      <c r="F126" s="4" t="e">
        <f>IF(A126="","",VLOOKUP(A126,#REF!,10,FALSE))</f>
        <v>#REF!</v>
      </c>
      <c r="G126" s="21" t="e">
        <f>IF(A126="","",VLOOKUP(A126,#REF!,30,FALSE))</f>
        <v>#REF!</v>
      </c>
      <c r="H126" s="6" t="e">
        <f>IF(A126="","",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#REF!</v>
      </c>
      <c r="I126" s="6" t="e">
        <f>IF(A126="","",VLOOKUP(A126,#REF!,14,FALSE))</f>
        <v>#REF!</v>
      </c>
      <c r="J126" s="8" t="e">
        <f>IF(A126="","",IF(VLOOKUP(A126,#REF!,20,FALSE)="②同種の他の契約の予定価格を類推されるおそれがあるため公表しない","－",IF(VLOOKUP(A126,#REF!,20,FALSE)="－","－",IF(VLOOKUP(A126,#REF!,6,FALSE)&lt;&gt;"",TEXT(VLOOKUP(A126,#REF!,16,FALSE),"#.0%")&amp;CHAR(10)&amp;"(B/A×100)",VLOOKUP(A126,#REF!,16,FALSE)))))</f>
        <v>#REF!</v>
      </c>
      <c r="K126" s="22"/>
      <c r="L126" s="8" t="e">
        <f>IF(A126="","",IF(VLOOKUP(A126,#REF!,26,FALSE)="①公益社団法人","公社",IF(VLOOKUP(A126,#REF!,26,FALSE)="②公益財団法人","公財","")))</f>
        <v>#REF!</v>
      </c>
      <c r="M126" s="8" t="e">
        <f>IF(A126="","",VLOOKUP(A126,#REF!,27,FALSE))</f>
        <v>#REF!</v>
      </c>
      <c r="N126" s="8" t="e">
        <f>IF(A126="","",IF(VLOOKUP(A126,#REF!,27,FALSE)="国所管",VLOOKUP(A126,#REF!,21,FALSE),""))</f>
        <v>#REF!</v>
      </c>
      <c r="O126" s="10" t="e">
        <f>IF(A126="","",IF(AND(#REF!="○",#REF!="分担契約/単価契約"),"単価契約"&amp;CHAR(10)&amp;"予定調達総額 "&amp;TEXT(VLOOKUP(A126,#REF!,15,FALSE),"#,##0円")&amp;"(B)"&amp;CHAR(10)&amp;"分担契約"&amp;CHAR(10)&amp;VLOOKUP(A126,#REF!,31,FALSE),IF(AND(#REF!="○",#REF!="分担契約"),"分担契約"&amp;CHAR(10)&amp;"契約総額 "&amp;TEXT(VLOOKUP(A126,#REF!,15,FALSE),"#,##0円")&amp;"(B)"&amp;CHAR(10)&amp;VLOOKUP(A126,#REF!,31,FALSE),(IF(#REF!="分担契約/単価契約","単価契約"&amp;CHAR(10)&amp;"予定調達総額 "&amp;TEXT(VLOOKUP(A126,#REF!,15,FALSE),"#,##0円")&amp;CHAR(10)&amp;"分担契約"&amp;CHAR(10)&amp;VLOOKUP(A126,#REF!,31,FALSE),IF(#REF!="分担契約","分担契約"&amp;CHAR(10)&amp;"契約総額 "&amp;TEXT(VLOOKUP(A126,#REF!,15,FALSE),"#,##0円")&amp;CHAR(10)&amp;VLOOKUP(A126,#REF!,31,FALSE),IF(#REF!="単価契約","単価契約"&amp;CHAR(10)&amp;"予定調達総額 "&amp;TEXT(VLOOKUP(A126,#REF!,15,FALSE),"#,##0円")&amp;CHAR(10)&amp;VLOOKUP(A126,#REF!,31,FALSE),VLOOKUP(A126,#REF!,31,FALSE))))))))</f>
        <v>#REF!</v>
      </c>
    </row>
    <row r="127" spans="1:15" ht="60" customHeight="1" x14ac:dyDescent="0.2">
      <c r="A127" s="20" t="e">
        <f>IF(MAX(#REF!)&gt;=ROW()-5,ROW()-5,"")</f>
        <v>#REF!</v>
      </c>
      <c r="B127" s="2" t="e">
        <f>IF(A127="","",VLOOKUP(A127,#REF!,4,FALSE))</f>
        <v>#REF!</v>
      </c>
      <c r="C127" s="1" t="e">
        <f>IF(A127="","",VLOOKUP(A127,#REF!,5,FALSE))</f>
        <v>#REF!</v>
      </c>
      <c r="D127" s="3" t="e">
        <f>IF(A127="","",VLOOKUP(A127,#REF!,8,FALSE))</f>
        <v>#REF!</v>
      </c>
      <c r="E127" s="2" t="e">
        <f>IF(A127="","",VLOOKUP(A127,#REF!,9,FALSE))</f>
        <v>#REF!</v>
      </c>
      <c r="F127" s="4" t="e">
        <f>IF(A127="","",VLOOKUP(A127,#REF!,10,FALSE))</f>
        <v>#REF!</v>
      </c>
      <c r="G127" s="21" t="e">
        <f>IF(A127="","",VLOOKUP(A127,#REF!,30,FALSE))</f>
        <v>#REF!</v>
      </c>
      <c r="H127" s="6" t="e">
        <f>IF(A127="","",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#REF!</v>
      </c>
      <c r="I127" s="6" t="e">
        <f>IF(A127="","",VLOOKUP(A127,#REF!,14,FALSE))</f>
        <v>#REF!</v>
      </c>
      <c r="J127" s="8" t="e">
        <f>IF(A127="","",IF(VLOOKUP(A127,#REF!,20,FALSE)="②同種の他の契約の予定価格を類推されるおそれがあるため公表しない","－",IF(VLOOKUP(A127,#REF!,20,FALSE)="－","－",IF(VLOOKUP(A127,#REF!,6,FALSE)&lt;&gt;"",TEXT(VLOOKUP(A127,#REF!,16,FALSE),"#.0%")&amp;CHAR(10)&amp;"(B/A×100)",VLOOKUP(A127,#REF!,16,FALSE)))))</f>
        <v>#REF!</v>
      </c>
      <c r="K127" s="22"/>
      <c r="L127" s="8" t="e">
        <f>IF(A127="","",IF(VLOOKUP(A127,#REF!,26,FALSE)="①公益社団法人","公社",IF(VLOOKUP(A127,#REF!,26,FALSE)="②公益財団法人","公財","")))</f>
        <v>#REF!</v>
      </c>
      <c r="M127" s="8" t="e">
        <f>IF(A127="","",VLOOKUP(A127,#REF!,27,FALSE))</f>
        <v>#REF!</v>
      </c>
      <c r="N127" s="8" t="e">
        <f>IF(A127="","",IF(VLOOKUP(A127,#REF!,27,FALSE)="国所管",VLOOKUP(A127,#REF!,21,FALSE),""))</f>
        <v>#REF!</v>
      </c>
      <c r="O127" s="10" t="e">
        <f>IF(A127="","",IF(AND(#REF!="○",#REF!="分担契約/単価契約"),"単価契約"&amp;CHAR(10)&amp;"予定調達総額 "&amp;TEXT(VLOOKUP(A127,#REF!,15,FALSE),"#,##0円")&amp;"(B)"&amp;CHAR(10)&amp;"分担契約"&amp;CHAR(10)&amp;VLOOKUP(A127,#REF!,31,FALSE),IF(AND(#REF!="○",#REF!="分担契約"),"分担契約"&amp;CHAR(10)&amp;"契約総額 "&amp;TEXT(VLOOKUP(A127,#REF!,15,FALSE),"#,##0円")&amp;"(B)"&amp;CHAR(10)&amp;VLOOKUP(A127,#REF!,31,FALSE),(IF(#REF!="分担契約/単価契約","単価契約"&amp;CHAR(10)&amp;"予定調達総額 "&amp;TEXT(VLOOKUP(A127,#REF!,15,FALSE),"#,##0円")&amp;CHAR(10)&amp;"分担契約"&amp;CHAR(10)&amp;VLOOKUP(A127,#REF!,31,FALSE),IF(#REF!="分担契約","分担契約"&amp;CHAR(10)&amp;"契約総額 "&amp;TEXT(VLOOKUP(A127,#REF!,15,FALSE),"#,##0円")&amp;CHAR(10)&amp;VLOOKUP(A127,#REF!,31,FALSE),IF(#REF!="単価契約","単価契約"&amp;CHAR(10)&amp;"予定調達総額 "&amp;TEXT(VLOOKUP(A127,#REF!,15,FALSE),"#,##0円")&amp;CHAR(10)&amp;VLOOKUP(A127,#REF!,31,FALSE),VLOOKUP(A127,#REF!,31,FALSE))))))))</f>
        <v>#REF!</v>
      </c>
    </row>
    <row r="128" spans="1:15" ht="67.5" customHeight="1" x14ac:dyDescent="0.2">
      <c r="A128" s="20" t="e">
        <f>IF(MAX(#REF!)&gt;=ROW()-5,ROW()-5,"")</f>
        <v>#REF!</v>
      </c>
      <c r="B128" s="2" t="e">
        <f>IF(A128="","",VLOOKUP(A128,#REF!,4,FALSE))</f>
        <v>#REF!</v>
      </c>
      <c r="C128" s="1" t="e">
        <f>IF(A128="","",VLOOKUP(A128,#REF!,5,FALSE))</f>
        <v>#REF!</v>
      </c>
      <c r="D128" s="3" t="e">
        <f>IF(A128="","",VLOOKUP(A128,#REF!,8,FALSE))</f>
        <v>#REF!</v>
      </c>
      <c r="E128" s="2" t="e">
        <f>IF(A128="","",VLOOKUP(A128,#REF!,9,FALSE))</f>
        <v>#REF!</v>
      </c>
      <c r="F128" s="4" t="e">
        <f>IF(A128="","",VLOOKUP(A128,#REF!,10,FALSE))</f>
        <v>#REF!</v>
      </c>
      <c r="G128" s="21" t="e">
        <f>IF(A128="","",VLOOKUP(A128,#REF!,30,FALSE))</f>
        <v>#REF!</v>
      </c>
      <c r="H128" s="6" t="e">
        <f>IF(A128="","",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#REF!</v>
      </c>
      <c r="I128" s="6" t="e">
        <f>IF(A128="","",VLOOKUP(A128,#REF!,14,FALSE))</f>
        <v>#REF!</v>
      </c>
      <c r="J128" s="8" t="e">
        <f>IF(A128="","",IF(VLOOKUP(A128,#REF!,20,FALSE)="②同種の他の契約の予定価格を類推されるおそれがあるため公表しない","－",IF(VLOOKUP(A128,#REF!,20,FALSE)="－","－",IF(VLOOKUP(A128,#REF!,6,FALSE)&lt;&gt;"",TEXT(VLOOKUP(A128,#REF!,16,FALSE),"#.0%")&amp;CHAR(10)&amp;"(B/A×100)",VLOOKUP(A128,#REF!,16,FALSE)))))</f>
        <v>#REF!</v>
      </c>
      <c r="K128" s="22"/>
      <c r="L128" s="8" t="e">
        <f>IF(A128="","",IF(VLOOKUP(A128,#REF!,26,FALSE)="①公益社団法人","公社",IF(VLOOKUP(A128,#REF!,26,FALSE)="②公益財団法人","公財","")))</f>
        <v>#REF!</v>
      </c>
      <c r="M128" s="8" t="e">
        <f>IF(A128="","",VLOOKUP(A128,#REF!,27,FALSE))</f>
        <v>#REF!</v>
      </c>
      <c r="N128" s="8" t="e">
        <f>IF(A128="","",IF(VLOOKUP(A128,#REF!,27,FALSE)="国所管",VLOOKUP(A128,#REF!,21,FALSE),""))</f>
        <v>#REF!</v>
      </c>
      <c r="O128" s="10" t="e">
        <f>IF(A128="","",IF(AND(#REF!="○",#REF!="分担契約/単価契約"),"単価契約"&amp;CHAR(10)&amp;"予定調達総額 "&amp;TEXT(VLOOKUP(A128,#REF!,15,FALSE),"#,##0円")&amp;"(B)"&amp;CHAR(10)&amp;"分担契約"&amp;CHAR(10)&amp;VLOOKUP(A128,#REF!,31,FALSE),IF(AND(#REF!="○",#REF!="分担契約"),"分担契約"&amp;CHAR(10)&amp;"契約総額 "&amp;TEXT(VLOOKUP(A128,#REF!,15,FALSE),"#,##0円")&amp;"(B)"&amp;CHAR(10)&amp;VLOOKUP(A128,#REF!,31,FALSE),(IF(#REF!="分担契約/単価契約","単価契約"&amp;CHAR(10)&amp;"予定調達総額 "&amp;TEXT(VLOOKUP(A128,#REF!,15,FALSE),"#,##0円")&amp;CHAR(10)&amp;"分担契約"&amp;CHAR(10)&amp;VLOOKUP(A128,#REF!,31,FALSE),IF(#REF!="分担契約","分担契約"&amp;CHAR(10)&amp;"契約総額 "&amp;TEXT(VLOOKUP(A128,#REF!,15,FALSE),"#,##0円")&amp;CHAR(10)&amp;VLOOKUP(A128,#REF!,31,FALSE),IF(#REF!="単価契約","単価契約"&amp;CHAR(10)&amp;"予定調達総額 "&amp;TEXT(VLOOKUP(A128,#REF!,15,FALSE),"#,##0円")&amp;CHAR(10)&amp;VLOOKUP(A128,#REF!,31,FALSE),VLOOKUP(A128,#REF!,31,FALSE))))))))</f>
        <v>#REF!</v>
      </c>
    </row>
    <row r="129" spans="1:15" ht="60" customHeight="1" x14ac:dyDescent="0.2">
      <c r="A129" s="20" t="e">
        <f>IF(MAX(#REF!)&gt;=ROW()-5,ROW()-5,"")</f>
        <v>#REF!</v>
      </c>
      <c r="B129" s="2" t="e">
        <f>IF(A129="","",VLOOKUP(A129,#REF!,4,FALSE))</f>
        <v>#REF!</v>
      </c>
      <c r="C129" s="1" t="e">
        <f>IF(A129="","",VLOOKUP(A129,#REF!,5,FALSE))</f>
        <v>#REF!</v>
      </c>
      <c r="D129" s="3" t="e">
        <f>IF(A129="","",VLOOKUP(A129,#REF!,8,FALSE))</f>
        <v>#REF!</v>
      </c>
      <c r="E129" s="2" t="e">
        <f>IF(A129="","",VLOOKUP(A129,#REF!,9,FALSE))</f>
        <v>#REF!</v>
      </c>
      <c r="F129" s="4" t="e">
        <f>IF(A129="","",VLOOKUP(A129,#REF!,10,FALSE))</f>
        <v>#REF!</v>
      </c>
      <c r="G129" s="21" t="e">
        <f>IF(A129="","",VLOOKUP(A129,#REF!,30,FALSE))</f>
        <v>#REF!</v>
      </c>
      <c r="H129" s="6" t="e">
        <f>IF(A129="","",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#REF!</v>
      </c>
      <c r="I129" s="6" t="e">
        <f>IF(A129="","",VLOOKUP(A129,#REF!,14,FALSE))</f>
        <v>#REF!</v>
      </c>
      <c r="J129" s="8" t="e">
        <f>IF(A129="","",IF(VLOOKUP(A129,#REF!,20,FALSE)="②同種の他の契約の予定価格を類推されるおそれがあるため公表しない","－",IF(VLOOKUP(A129,#REF!,20,FALSE)="－","－",IF(VLOOKUP(A129,#REF!,6,FALSE)&lt;&gt;"",TEXT(VLOOKUP(A129,#REF!,16,FALSE),"#.0%")&amp;CHAR(10)&amp;"(B/A×100)",VLOOKUP(A129,#REF!,16,FALSE)))))</f>
        <v>#REF!</v>
      </c>
      <c r="K129" s="22"/>
      <c r="L129" s="8" t="e">
        <f>IF(A129="","",IF(VLOOKUP(A129,#REF!,26,FALSE)="①公益社団法人","公社",IF(VLOOKUP(A129,#REF!,26,FALSE)="②公益財団法人","公財","")))</f>
        <v>#REF!</v>
      </c>
      <c r="M129" s="8" t="e">
        <f>IF(A129="","",VLOOKUP(A129,#REF!,27,FALSE))</f>
        <v>#REF!</v>
      </c>
      <c r="N129" s="8" t="e">
        <f>IF(A129="","",IF(VLOOKUP(A129,#REF!,27,FALSE)="国所管",VLOOKUP(A129,#REF!,21,FALSE),""))</f>
        <v>#REF!</v>
      </c>
      <c r="O129" s="10" t="e">
        <f>IF(A129="","",IF(AND(#REF!="○",#REF!="分担契約/単価契約"),"単価契約"&amp;CHAR(10)&amp;"予定調達総額 "&amp;TEXT(VLOOKUP(A129,#REF!,15,FALSE),"#,##0円")&amp;"(B)"&amp;CHAR(10)&amp;"分担契約"&amp;CHAR(10)&amp;VLOOKUP(A129,#REF!,31,FALSE),IF(AND(#REF!="○",#REF!="分担契約"),"分担契約"&amp;CHAR(10)&amp;"契約総額 "&amp;TEXT(VLOOKUP(A129,#REF!,15,FALSE),"#,##0円")&amp;"(B)"&amp;CHAR(10)&amp;VLOOKUP(A129,#REF!,31,FALSE),(IF(#REF!="分担契約/単価契約","単価契約"&amp;CHAR(10)&amp;"予定調達総額 "&amp;TEXT(VLOOKUP(A129,#REF!,15,FALSE),"#,##0円")&amp;CHAR(10)&amp;"分担契約"&amp;CHAR(10)&amp;VLOOKUP(A129,#REF!,31,FALSE),IF(#REF!="分担契約","分担契約"&amp;CHAR(10)&amp;"契約総額 "&amp;TEXT(VLOOKUP(A129,#REF!,15,FALSE),"#,##0円")&amp;CHAR(10)&amp;VLOOKUP(A129,#REF!,31,FALSE),IF(#REF!="単価契約","単価契約"&amp;CHAR(10)&amp;"予定調達総額 "&amp;TEXT(VLOOKUP(A129,#REF!,15,FALSE),"#,##0円")&amp;CHAR(10)&amp;VLOOKUP(A129,#REF!,31,FALSE),VLOOKUP(A129,#REF!,31,FALSE))))))))</f>
        <v>#REF!</v>
      </c>
    </row>
    <row r="130" spans="1:15" ht="60" customHeight="1" x14ac:dyDescent="0.2">
      <c r="A130" s="20" t="e">
        <f>IF(MAX(#REF!)&gt;=ROW()-5,ROW()-5,"")</f>
        <v>#REF!</v>
      </c>
      <c r="B130" s="2" t="e">
        <f>IF(A130="","",VLOOKUP(A130,#REF!,4,FALSE))</f>
        <v>#REF!</v>
      </c>
      <c r="C130" s="1" t="e">
        <f>IF(A130="","",VLOOKUP(A130,#REF!,5,FALSE))</f>
        <v>#REF!</v>
      </c>
      <c r="D130" s="3" t="e">
        <f>IF(A130="","",VLOOKUP(A130,#REF!,8,FALSE))</f>
        <v>#REF!</v>
      </c>
      <c r="E130" s="2" t="e">
        <f>IF(A130="","",VLOOKUP(A130,#REF!,9,FALSE))</f>
        <v>#REF!</v>
      </c>
      <c r="F130" s="4" t="e">
        <f>IF(A130="","",VLOOKUP(A130,#REF!,10,FALSE))</f>
        <v>#REF!</v>
      </c>
      <c r="G130" s="21" t="e">
        <f>IF(A130="","",VLOOKUP(A130,#REF!,30,FALSE))</f>
        <v>#REF!</v>
      </c>
      <c r="H130" s="6" t="e">
        <f>IF(A130="","",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#REF!</v>
      </c>
      <c r="I130" s="6" t="e">
        <f>IF(A130="","",VLOOKUP(A130,#REF!,14,FALSE))</f>
        <v>#REF!</v>
      </c>
      <c r="J130" s="8" t="e">
        <f>IF(A130="","",IF(VLOOKUP(A130,#REF!,20,FALSE)="②同種の他の契約の予定価格を類推されるおそれがあるため公表しない","－",IF(VLOOKUP(A130,#REF!,20,FALSE)="－","－",IF(VLOOKUP(A130,#REF!,6,FALSE)&lt;&gt;"",TEXT(VLOOKUP(A130,#REF!,16,FALSE),"#.0%")&amp;CHAR(10)&amp;"(B/A×100)",VLOOKUP(A130,#REF!,16,FALSE)))))</f>
        <v>#REF!</v>
      </c>
      <c r="K130" s="22"/>
      <c r="L130" s="8" t="e">
        <f>IF(A130="","",IF(VLOOKUP(A130,#REF!,26,FALSE)="①公益社団法人","公社",IF(VLOOKUP(A130,#REF!,26,FALSE)="②公益財団法人","公財","")))</f>
        <v>#REF!</v>
      </c>
      <c r="M130" s="8" t="e">
        <f>IF(A130="","",VLOOKUP(A130,#REF!,27,FALSE))</f>
        <v>#REF!</v>
      </c>
      <c r="N130" s="8" t="e">
        <f>IF(A130="","",IF(VLOOKUP(A130,#REF!,27,FALSE)="国所管",VLOOKUP(A130,#REF!,21,FALSE),""))</f>
        <v>#REF!</v>
      </c>
      <c r="O130" s="10" t="e">
        <f>IF(A130="","",IF(AND(#REF!="○",#REF!="分担契約/単価契約"),"単価契約"&amp;CHAR(10)&amp;"予定調達総額 "&amp;TEXT(VLOOKUP(A130,#REF!,15,FALSE),"#,##0円")&amp;"(B)"&amp;CHAR(10)&amp;"分担契約"&amp;CHAR(10)&amp;VLOOKUP(A130,#REF!,31,FALSE),IF(AND(#REF!="○",#REF!="分担契約"),"分担契約"&amp;CHAR(10)&amp;"契約総額 "&amp;TEXT(VLOOKUP(A130,#REF!,15,FALSE),"#,##0円")&amp;"(B)"&amp;CHAR(10)&amp;VLOOKUP(A130,#REF!,31,FALSE),(IF(#REF!="分担契約/単価契約","単価契約"&amp;CHAR(10)&amp;"予定調達総額 "&amp;TEXT(VLOOKUP(A130,#REF!,15,FALSE),"#,##0円")&amp;CHAR(10)&amp;"分担契約"&amp;CHAR(10)&amp;VLOOKUP(A130,#REF!,31,FALSE),IF(#REF!="分担契約","分担契約"&amp;CHAR(10)&amp;"契約総額 "&amp;TEXT(VLOOKUP(A130,#REF!,15,FALSE),"#,##0円")&amp;CHAR(10)&amp;VLOOKUP(A130,#REF!,31,FALSE),IF(#REF!="単価契約","単価契約"&amp;CHAR(10)&amp;"予定調達総額 "&amp;TEXT(VLOOKUP(A130,#REF!,15,FALSE),"#,##0円")&amp;CHAR(10)&amp;VLOOKUP(A130,#REF!,31,FALSE),VLOOKUP(A130,#REF!,31,FALSE))))))))</f>
        <v>#REF!</v>
      </c>
    </row>
    <row r="131" spans="1:15" ht="67.5" customHeight="1" x14ac:dyDescent="0.2">
      <c r="A131" s="20" t="e">
        <f>IF(MAX(#REF!)&gt;=ROW()-5,ROW()-5,"")</f>
        <v>#REF!</v>
      </c>
      <c r="B131" s="2" t="e">
        <f>IF(A131="","",VLOOKUP(A131,#REF!,4,FALSE))</f>
        <v>#REF!</v>
      </c>
      <c r="C131" s="1" t="e">
        <f>IF(A131="","",VLOOKUP(A131,#REF!,5,FALSE))</f>
        <v>#REF!</v>
      </c>
      <c r="D131" s="3" t="e">
        <f>IF(A131="","",VLOOKUP(A131,#REF!,8,FALSE))</f>
        <v>#REF!</v>
      </c>
      <c r="E131" s="2" t="e">
        <f>IF(A131="","",VLOOKUP(A131,#REF!,9,FALSE))</f>
        <v>#REF!</v>
      </c>
      <c r="F131" s="4" t="e">
        <f>IF(A131="","",VLOOKUP(A131,#REF!,10,FALSE))</f>
        <v>#REF!</v>
      </c>
      <c r="G131" s="21" t="e">
        <f>IF(A131="","",VLOOKUP(A131,#REF!,30,FALSE))</f>
        <v>#REF!</v>
      </c>
      <c r="H131" s="6" t="e">
        <f>IF(A131="","",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#REF!</v>
      </c>
      <c r="I131" s="6" t="e">
        <f>IF(A131="","",VLOOKUP(A131,#REF!,14,FALSE))</f>
        <v>#REF!</v>
      </c>
      <c r="J131" s="8" t="e">
        <f>IF(A131="","",IF(VLOOKUP(A131,#REF!,20,FALSE)="②同種の他の契約の予定価格を類推されるおそれがあるため公表しない","－",IF(VLOOKUP(A131,#REF!,20,FALSE)="－","－",IF(VLOOKUP(A131,#REF!,6,FALSE)&lt;&gt;"",TEXT(VLOOKUP(A131,#REF!,16,FALSE),"#.0%")&amp;CHAR(10)&amp;"(B/A×100)",VLOOKUP(A131,#REF!,16,FALSE)))))</f>
        <v>#REF!</v>
      </c>
      <c r="K131" s="22"/>
      <c r="L131" s="8" t="e">
        <f>IF(A131="","",IF(VLOOKUP(A131,#REF!,26,FALSE)="①公益社団法人","公社",IF(VLOOKUP(A131,#REF!,26,FALSE)="②公益財団法人","公財","")))</f>
        <v>#REF!</v>
      </c>
      <c r="M131" s="8" t="e">
        <f>IF(A131="","",VLOOKUP(A131,#REF!,27,FALSE))</f>
        <v>#REF!</v>
      </c>
      <c r="N131" s="8" t="e">
        <f>IF(A131="","",IF(VLOOKUP(A131,#REF!,27,FALSE)="国所管",VLOOKUP(A131,#REF!,21,FALSE),""))</f>
        <v>#REF!</v>
      </c>
      <c r="O131" s="10" t="e">
        <f>IF(A131="","",IF(AND(#REF!="○",#REF!="分担契約/単価契約"),"単価契約"&amp;CHAR(10)&amp;"予定調達総額 "&amp;TEXT(VLOOKUP(A131,#REF!,15,FALSE),"#,##0円")&amp;"(B)"&amp;CHAR(10)&amp;"分担契約"&amp;CHAR(10)&amp;VLOOKUP(A131,#REF!,31,FALSE),IF(AND(#REF!="○",#REF!="分担契約"),"分担契約"&amp;CHAR(10)&amp;"契約総額 "&amp;TEXT(VLOOKUP(A131,#REF!,15,FALSE),"#,##0円")&amp;"(B)"&amp;CHAR(10)&amp;VLOOKUP(A131,#REF!,31,FALSE),(IF(#REF!="分担契約/単価契約","単価契約"&amp;CHAR(10)&amp;"予定調達総額 "&amp;TEXT(VLOOKUP(A131,#REF!,15,FALSE),"#,##0円")&amp;CHAR(10)&amp;"分担契約"&amp;CHAR(10)&amp;VLOOKUP(A131,#REF!,31,FALSE),IF(#REF!="分担契約","分担契約"&amp;CHAR(10)&amp;"契約総額 "&amp;TEXT(VLOOKUP(A131,#REF!,15,FALSE),"#,##0円")&amp;CHAR(10)&amp;VLOOKUP(A131,#REF!,31,FALSE),IF(#REF!="単価契約","単価契約"&amp;CHAR(10)&amp;"予定調達総額 "&amp;TEXT(VLOOKUP(A131,#REF!,15,FALSE),"#,##0円")&amp;CHAR(10)&amp;VLOOKUP(A131,#REF!,31,FALSE),VLOOKUP(A131,#REF!,31,FALSE))))))))</f>
        <v>#REF!</v>
      </c>
    </row>
    <row r="132" spans="1:15" ht="60" customHeight="1" x14ac:dyDescent="0.2">
      <c r="A132" s="20" t="e">
        <f>IF(MAX(#REF!)&gt;=ROW()-5,ROW()-5,"")</f>
        <v>#REF!</v>
      </c>
      <c r="B132" s="2" t="e">
        <f>IF(A132="","",VLOOKUP(A132,#REF!,4,FALSE))</f>
        <v>#REF!</v>
      </c>
      <c r="C132" s="1" t="e">
        <f>IF(A132="","",VLOOKUP(A132,#REF!,5,FALSE))</f>
        <v>#REF!</v>
      </c>
      <c r="D132" s="3" t="e">
        <f>IF(A132="","",VLOOKUP(A132,#REF!,8,FALSE))</f>
        <v>#REF!</v>
      </c>
      <c r="E132" s="2" t="e">
        <f>IF(A132="","",VLOOKUP(A132,#REF!,9,FALSE))</f>
        <v>#REF!</v>
      </c>
      <c r="F132" s="4" t="e">
        <f>IF(A132="","",VLOOKUP(A132,#REF!,10,FALSE))</f>
        <v>#REF!</v>
      </c>
      <c r="G132" s="21" t="e">
        <f>IF(A132="","",VLOOKUP(A132,#REF!,30,FALSE))</f>
        <v>#REF!</v>
      </c>
      <c r="H132" s="6" t="e">
        <f>IF(A132="","",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#REF!</v>
      </c>
      <c r="I132" s="6" t="e">
        <f>IF(A132="","",VLOOKUP(A132,#REF!,14,FALSE))</f>
        <v>#REF!</v>
      </c>
      <c r="J132" s="8" t="e">
        <f>IF(A132="","",IF(VLOOKUP(A132,#REF!,20,FALSE)="②同種の他の契約の予定価格を類推されるおそれがあるため公表しない","－",IF(VLOOKUP(A132,#REF!,20,FALSE)="－","－",IF(VLOOKUP(A132,#REF!,6,FALSE)&lt;&gt;"",TEXT(VLOOKUP(A132,#REF!,16,FALSE),"#.0%")&amp;CHAR(10)&amp;"(B/A×100)",VLOOKUP(A132,#REF!,16,FALSE)))))</f>
        <v>#REF!</v>
      </c>
      <c r="K132" s="22"/>
      <c r="L132" s="8" t="e">
        <f>IF(A132="","",IF(VLOOKUP(A132,#REF!,26,FALSE)="①公益社団法人","公社",IF(VLOOKUP(A132,#REF!,26,FALSE)="②公益財団法人","公財","")))</f>
        <v>#REF!</v>
      </c>
      <c r="M132" s="8" t="e">
        <f>IF(A132="","",VLOOKUP(A132,#REF!,27,FALSE))</f>
        <v>#REF!</v>
      </c>
      <c r="N132" s="8" t="e">
        <f>IF(A132="","",IF(VLOOKUP(A132,#REF!,27,FALSE)="国所管",VLOOKUP(A132,#REF!,21,FALSE),""))</f>
        <v>#REF!</v>
      </c>
      <c r="O132" s="10" t="e">
        <f>IF(A132="","",IF(AND(#REF!="○",#REF!="分担契約/単価契約"),"単価契約"&amp;CHAR(10)&amp;"予定調達総額 "&amp;TEXT(VLOOKUP(A132,#REF!,15,FALSE),"#,##0円")&amp;"(B)"&amp;CHAR(10)&amp;"分担契約"&amp;CHAR(10)&amp;VLOOKUP(A132,#REF!,31,FALSE),IF(AND(#REF!="○",#REF!="分担契約"),"分担契約"&amp;CHAR(10)&amp;"契約総額 "&amp;TEXT(VLOOKUP(A132,#REF!,15,FALSE),"#,##0円")&amp;"(B)"&amp;CHAR(10)&amp;VLOOKUP(A132,#REF!,31,FALSE),(IF(#REF!="分担契約/単価契約","単価契約"&amp;CHAR(10)&amp;"予定調達総額 "&amp;TEXT(VLOOKUP(A132,#REF!,15,FALSE),"#,##0円")&amp;CHAR(10)&amp;"分担契約"&amp;CHAR(10)&amp;VLOOKUP(A132,#REF!,31,FALSE),IF(#REF!="分担契約","分担契約"&amp;CHAR(10)&amp;"契約総額 "&amp;TEXT(VLOOKUP(A132,#REF!,15,FALSE),"#,##0円")&amp;CHAR(10)&amp;VLOOKUP(A132,#REF!,31,FALSE),IF(#REF!="単価契約","単価契約"&amp;CHAR(10)&amp;"予定調達総額 "&amp;TEXT(VLOOKUP(A132,#REF!,15,FALSE),"#,##0円")&amp;CHAR(10)&amp;VLOOKUP(A132,#REF!,31,FALSE),VLOOKUP(A132,#REF!,31,FALSE))))))))</f>
        <v>#REF!</v>
      </c>
    </row>
    <row r="133" spans="1:15" ht="60" customHeight="1" x14ac:dyDescent="0.2">
      <c r="A133" s="20" t="e">
        <f>IF(MAX(#REF!)&gt;=ROW()-5,ROW()-5,"")</f>
        <v>#REF!</v>
      </c>
      <c r="B133" s="2" t="e">
        <f>IF(A133="","",VLOOKUP(A133,#REF!,4,FALSE))</f>
        <v>#REF!</v>
      </c>
      <c r="C133" s="1" t="e">
        <f>IF(A133="","",VLOOKUP(A133,#REF!,5,FALSE))</f>
        <v>#REF!</v>
      </c>
      <c r="D133" s="3" t="e">
        <f>IF(A133="","",VLOOKUP(A133,#REF!,8,FALSE))</f>
        <v>#REF!</v>
      </c>
      <c r="E133" s="2" t="e">
        <f>IF(A133="","",VLOOKUP(A133,#REF!,9,FALSE))</f>
        <v>#REF!</v>
      </c>
      <c r="F133" s="4" t="e">
        <f>IF(A133="","",VLOOKUP(A133,#REF!,10,FALSE))</f>
        <v>#REF!</v>
      </c>
      <c r="G133" s="21" t="e">
        <f>IF(A133="","",VLOOKUP(A133,#REF!,30,FALSE))</f>
        <v>#REF!</v>
      </c>
      <c r="H133" s="6" t="e">
        <f>IF(A133="","",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#REF!</v>
      </c>
      <c r="I133" s="6" t="e">
        <f>IF(A133="","",VLOOKUP(A133,#REF!,14,FALSE))</f>
        <v>#REF!</v>
      </c>
      <c r="J133" s="8" t="e">
        <f>IF(A133="","",IF(VLOOKUP(A133,#REF!,20,FALSE)="②同種の他の契約の予定価格を類推されるおそれがあるため公表しない","－",IF(VLOOKUP(A133,#REF!,20,FALSE)="－","－",IF(VLOOKUP(A133,#REF!,6,FALSE)&lt;&gt;"",TEXT(VLOOKUP(A133,#REF!,16,FALSE),"#.0%")&amp;CHAR(10)&amp;"(B/A×100)",VLOOKUP(A133,#REF!,16,FALSE)))))</f>
        <v>#REF!</v>
      </c>
      <c r="K133" s="22"/>
      <c r="L133" s="8" t="e">
        <f>IF(A133="","",IF(VLOOKUP(A133,#REF!,26,FALSE)="①公益社団法人","公社",IF(VLOOKUP(A133,#REF!,26,FALSE)="②公益財団法人","公財","")))</f>
        <v>#REF!</v>
      </c>
      <c r="M133" s="8" t="e">
        <f>IF(A133="","",VLOOKUP(A133,#REF!,27,FALSE))</f>
        <v>#REF!</v>
      </c>
      <c r="N133" s="8" t="e">
        <f>IF(A133="","",IF(VLOOKUP(A133,#REF!,27,FALSE)="国所管",VLOOKUP(A133,#REF!,21,FALSE),""))</f>
        <v>#REF!</v>
      </c>
      <c r="O133" s="10" t="e">
        <f>IF(A133="","",IF(AND(#REF!="○",#REF!="分担契約/単価契約"),"単価契約"&amp;CHAR(10)&amp;"予定調達総額 "&amp;TEXT(VLOOKUP(A133,#REF!,15,FALSE),"#,##0円")&amp;"(B)"&amp;CHAR(10)&amp;"分担契約"&amp;CHAR(10)&amp;VLOOKUP(A133,#REF!,31,FALSE),IF(AND(#REF!="○",#REF!="分担契約"),"分担契約"&amp;CHAR(10)&amp;"契約総額 "&amp;TEXT(VLOOKUP(A133,#REF!,15,FALSE),"#,##0円")&amp;"(B)"&amp;CHAR(10)&amp;VLOOKUP(A133,#REF!,31,FALSE),(IF(#REF!="分担契約/単価契約","単価契約"&amp;CHAR(10)&amp;"予定調達総額 "&amp;TEXT(VLOOKUP(A133,#REF!,15,FALSE),"#,##0円")&amp;CHAR(10)&amp;"分担契約"&amp;CHAR(10)&amp;VLOOKUP(A133,#REF!,31,FALSE),IF(#REF!="分担契約","分担契約"&amp;CHAR(10)&amp;"契約総額 "&amp;TEXT(VLOOKUP(A133,#REF!,15,FALSE),"#,##0円")&amp;CHAR(10)&amp;VLOOKUP(A133,#REF!,31,FALSE),IF(#REF!="単価契約","単価契約"&amp;CHAR(10)&amp;"予定調達総額 "&amp;TEXT(VLOOKUP(A133,#REF!,15,FALSE),"#,##0円")&amp;CHAR(10)&amp;VLOOKUP(A133,#REF!,31,FALSE),VLOOKUP(A133,#REF!,31,FALSE))))))))</f>
        <v>#REF!</v>
      </c>
    </row>
    <row r="134" spans="1:15" ht="60" customHeight="1" x14ac:dyDescent="0.2">
      <c r="A134" s="20" t="e">
        <f>IF(MAX(#REF!)&gt;=ROW()-5,ROW()-5,"")</f>
        <v>#REF!</v>
      </c>
      <c r="B134" s="2" t="e">
        <f>IF(A134="","",VLOOKUP(A134,#REF!,4,FALSE))</f>
        <v>#REF!</v>
      </c>
      <c r="C134" s="1" t="e">
        <f>IF(A134="","",VLOOKUP(A134,#REF!,5,FALSE))</f>
        <v>#REF!</v>
      </c>
      <c r="D134" s="3" t="e">
        <f>IF(A134="","",VLOOKUP(A134,#REF!,8,FALSE))</f>
        <v>#REF!</v>
      </c>
      <c r="E134" s="2" t="e">
        <f>IF(A134="","",VLOOKUP(A134,#REF!,9,FALSE))</f>
        <v>#REF!</v>
      </c>
      <c r="F134" s="4" t="e">
        <f>IF(A134="","",VLOOKUP(A134,#REF!,10,FALSE))</f>
        <v>#REF!</v>
      </c>
      <c r="G134" s="21" t="e">
        <f>IF(A134="","",VLOOKUP(A134,#REF!,30,FALSE))</f>
        <v>#REF!</v>
      </c>
      <c r="H134" s="6" t="e">
        <f>IF(A134="","",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#REF!</v>
      </c>
      <c r="I134" s="6" t="e">
        <f>IF(A134="","",VLOOKUP(A134,#REF!,14,FALSE))</f>
        <v>#REF!</v>
      </c>
      <c r="J134" s="8" t="e">
        <f>IF(A134="","",IF(VLOOKUP(A134,#REF!,20,FALSE)="②同種の他の契約の予定価格を類推されるおそれがあるため公表しない","－",IF(VLOOKUP(A134,#REF!,20,FALSE)="－","－",IF(VLOOKUP(A134,#REF!,6,FALSE)&lt;&gt;"",TEXT(VLOOKUP(A134,#REF!,16,FALSE),"#.0%")&amp;CHAR(10)&amp;"(B/A×100)",VLOOKUP(A134,#REF!,16,FALSE)))))</f>
        <v>#REF!</v>
      </c>
      <c r="K134" s="22"/>
      <c r="L134" s="8" t="e">
        <f>IF(A134="","",IF(VLOOKUP(A134,#REF!,26,FALSE)="①公益社団法人","公社",IF(VLOOKUP(A134,#REF!,26,FALSE)="②公益財団法人","公財","")))</f>
        <v>#REF!</v>
      </c>
      <c r="M134" s="8" t="e">
        <f>IF(A134="","",VLOOKUP(A134,#REF!,27,FALSE))</f>
        <v>#REF!</v>
      </c>
      <c r="N134" s="8" t="e">
        <f>IF(A134="","",IF(VLOOKUP(A134,#REF!,27,FALSE)="国所管",VLOOKUP(A134,#REF!,21,FALSE),""))</f>
        <v>#REF!</v>
      </c>
      <c r="O134" s="10" t="e">
        <f>IF(A134="","",IF(AND(#REF!="○",#REF!="分担契約/単価契約"),"単価契約"&amp;CHAR(10)&amp;"予定調達総額 "&amp;TEXT(VLOOKUP(A134,#REF!,15,FALSE),"#,##0円")&amp;"(B)"&amp;CHAR(10)&amp;"分担契約"&amp;CHAR(10)&amp;VLOOKUP(A134,#REF!,31,FALSE),IF(AND(#REF!="○",#REF!="分担契約"),"分担契約"&amp;CHAR(10)&amp;"契約総額 "&amp;TEXT(VLOOKUP(A134,#REF!,15,FALSE),"#,##0円")&amp;"(B)"&amp;CHAR(10)&amp;VLOOKUP(A134,#REF!,31,FALSE),(IF(#REF!="分担契約/単価契約","単価契約"&amp;CHAR(10)&amp;"予定調達総額 "&amp;TEXT(VLOOKUP(A134,#REF!,15,FALSE),"#,##0円")&amp;CHAR(10)&amp;"分担契約"&amp;CHAR(10)&amp;VLOOKUP(A134,#REF!,31,FALSE),IF(#REF!="分担契約","分担契約"&amp;CHAR(10)&amp;"契約総額 "&amp;TEXT(VLOOKUP(A134,#REF!,15,FALSE),"#,##0円")&amp;CHAR(10)&amp;VLOOKUP(A134,#REF!,31,FALSE),IF(#REF!="単価契約","単価契約"&amp;CHAR(10)&amp;"予定調達総額 "&amp;TEXT(VLOOKUP(A134,#REF!,15,FALSE),"#,##0円")&amp;CHAR(10)&amp;VLOOKUP(A134,#REF!,31,FALSE),VLOOKUP(A134,#REF!,31,FALSE))))))))</f>
        <v>#REF!</v>
      </c>
    </row>
    <row r="135" spans="1:15" ht="60" customHeight="1" x14ac:dyDescent="0.2">
      <c r="A135" s="20" t="e">
        <f>IF(MAX(#REF!)&gt;=ROW()-5,ROW()-5,"")</f>
        <v>#REF!</v>
      </c>
      <c r="B135" s="2" t="e">
        <f>IF(A135="","",VLOOKUP(A135,#REF!,4,FALSE))</f>
        <v>#REF!</v>
      </c>
      <c r="C135" s="1" t="e">
        <f>IF(A135="","",VLOOKUP(A135,#REF!,5,FALSE))</f>
        <v>#REF!</v>
      </c>
      <c r="D135" s="3" t="e">
        <f>IF(A135="","",VLOOKUP(A135,#REF!,8,FALSE))</f>
        <v>#REF!</v>
      </c>
      <c r="E135" s="2" t="e">
        <f>IF(A135="","",VLOOKUP(A135,#REF!,9,FALSE))</f>
        <v>#REF!</v>
      </c>
      <c r="F135" s="4" t="e">
        <f>IF(A135="","",VLOOKUP(A135,#REF!,10,FALSE))</f>
        <v>#REF!</v>
      </c>
      <c r="G135" s="21" t="e">
        <f>IF(A135="","",VLOOKUP(A135,#REF!,30,FALSE))</f>
        <v>#REF!</v>
      </c>
      <c r="H135" s="6" t="e">
        <f>IF(A135="","",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#REF!</v>
      </c>
      <c r="I135" s="6" t="e">
        <f>IF(A135="","",VLOOKUP(A135,#REF!,14,FALSE))</f>
        <v>#REF!</v>
      </c>
      <c r="J135" s="8" t="e">
        <f>IF(A135="","",IF(VLOOKUP(A135,#REF!,20,FALSE)="②同種の他の契約の予定価格を類推されるおそれがあるため公表しない","－",IF(VLOOKUP(A135,#REF!,20,FALSE)="－","－",IF(VLOOKUP(A135,#REF!,6,FALSE)&lt;&gt;"",TEXT(VLOOKUP(A135,#REF!,16,FALSE),"#.0%")&amp;CHAR(10)&amp;"(B/A×100)",VLOOKUP(A135,#REF!,16,FALSE)))))</f>
        <v>#REF!</v>
      </c>
      <c r="K135" s="22"/>
      <c r="L135" s="8" t="e">
        <f>IF(A135="","",IF(VLOOKUP(A135,#REF!,26,FALSE)="①公益社団法人","公社",IF(VLOOKUP(A135,#REF!,26,FALSE)="②公益財団法人","公財","")))</f>
        <v>#REF!</v>
      </c>
      <c r="M135" s="8" t="e">
        <f>IF(A135="","",VLOOKUP(A135,#REF!,27,FALSE))</f>
        <v>#REF!</v>
      </c>
      <c r="N135" s="8" t="e">
        <f>IF(A135="","",IF(VLOOKUP(A135,#REF!,27,FALSE)="国所管",VLOOKUP(A135,#REF!,21,FALSE),""))</f>
        <v>#REF!</v>
      </c>
      <c r="O135" s="10" t="e">
        <f>IF(A135="","",IF(AND(#REF!="○",#REF!="分担契約/単価契約"),"単価契約"&amp;CHAR(10)&amp;"予定調達総額 "&amp;TEXT(VLOOKUP(A135,#REF!,15,FALSE),"#,##0円")&amp;"(B)"&amp;CHAR(10)&amp;"分担契約"&amp;CHAR(10)&amp;VLOOKUP(A135,#REF!,31,FALSE),IF(AND(#REF!="○",#REF!="分担契約"),"分担契約"&amp;CHAR(10)&amp;"契約総額 "&amp;TEXT(VLOOKUP(A135,#REF!,15,FALSE),"#,##0円")&amp;"(B)"&amp;CHAR(10)&amp;VLOOKUP(A135,#REF!,31,FALSE),(IF(#REF!="分担契約/単価契約","単価契約"&amp;CHAR(10)&amp;"予定調達総額 "&amp;TEXT(VLOOKUP(A135,#REF!,15,FALSE),"#,##0円")&amp;CHAR(10)&amp;"分担契約"&amp;CHAR(10)&amp;VLOOKUP(A135,#REF!,31,FALSE),IF(#REF!="分担契約","分担契約"&amp;CHAR(10)&amp;"契約総額 "&amp;TEXT(VLOOKUP(A135,#REF!,15,FALSE),"#,##0円")&amp;CHAR(10)&amp;VLOOKUP(A135,#REF!,31,FALSE),IF(#REF!="単価契約","単価契約"&amp;CHAR(10)&amp;"予定調達総額 "&amp;TEXT(VLOOKUP(A135,#REF!,15,FALSE),"#,##0円")&amp;CHAR(10)&amp;VLOOKUP(A135,#REF!,31,FALSE),VLOOKUP(A135,#REF!,31,FALSE))))))))</f>
        <v>#REF!</v>
      </c>
    </row>
    <row r="136" spans="1:15" ht="60" customHeight="1" x14ac:dyDescent="0.2">
      <c r="A136" s="20" t="e">
        <f>IF(MAX(#REF!)&gt;=ROW()-5,ROW()-5,"")</f>
        <v>#REF!</v>
      </c>
      <c r="B136" s="2" t="e">
        <f>IF(A136="","",VLOOKUP(A136,#REF!,4,FALSE))</f>
        <v>#REF!</v>
      </c>
      <c r="C136" s="1" t="e">
        <f>IF(A136="","",VLOOKUP(A136,#REF!,5,FALSE))</f>
        <v>#REF!</v>
      </c>
      <c r="D136" s="3" t="e">
        <f>IF(A136="","",VLOOKUP(A136,#REF!,8,FALSE))</f>
        <v>#REF!</v>
      </c>
      <c r="E136" s="2" t="e">
        <f>IF(A136="","",VLOOKUP(A136,#REF!,9,FALSE))</f>
        <v>#REF!</v>
      </c>
      <c r="F136" s="4" t="e">
        <f>IF(A136="","",VLOOKUP(A136,#REF!,10,FALSE))</f>
        <v>#REF!</v>
      </c>
      <c r="G136" s="21" t="e">
        <f>IF(A136="","",VLOOKUP(A136,#REF!,30,FALSE))</f>
        <v>#REF!</v>
      </c>
      <c r="H136" s="6" t="e">
        <f>IF(A136="","",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#REF!</v>
      </c>
      <c r="I136" s="6" t="e">
        <f>IF(A136="","",VLOOKUP(A136,#REF!,14,FALSE))</f>
        <v>#REF!</v>
      </c>
      <c r="J136" s="8" t="e">
        <f>IF(A136="","",IF(VLOOKUP(A136,#REF!,20,FALSE)="②同種の他の契約の予定価格を類推されるおそれがあるため公表しない","－",IF(VLOOKUP(A136,#REF!,20,FALSE)="－","－",IF(VLOOKUP(A136,#REF!,6,FALSE)&lt;&gt;"",TEXT(VLOOKUP(A136,#REF!,16,FALSE),"#.0%")&amp;CHAR(10)&amp;"(B/A×100)",VLOOKUP(A136,#REF!,16,FALSE)))))</f>
        <v>#REF!</v>
      </c>
      <c r="K136" s="22"/>
      <c r="L136" s="8" t="e">
        <f>IF(A136="","",IF(VLOOKUP(A136,#REF!,26,FALSE)="①公益社団法人","公社",IF(VLOOKUP(A136,#REF!,26,FALSE)="②公益財団法人","公財","")))</f>
        <v>#REF!</v>
      </c>
      <c r="M136" s="8" t="e">
        <f>IF(A136="","",VLOOKUP(A136,#REF!,27,FALSE))</f>
        <v>#REF!</v>
      </c>
      <c r="N136" s="8" t="e">
        <f>IF(A136="","",IF(VLOOKUP(A136,#REF!,27,FALSE)="国所管",VLOOKUP(A136,#REF!,21,FALSE),""))</f>
        <v>#REF!</v>
      </c>
      <c r="O136" s="10" t="e">
        <f>IF(A136="","",IF(AND(#REF!="○",#REF!="分担契約/単価契約"),"単価契約"&amp;CHAR(10)&amp;"予定調達総額 "&amp;TEXT(VLOOKUP(A136,#REF!,15,FALSE),"#,##0円")&amp;"(B)"&amp;CHAR(10)&amp;"分担契約"&amp;CHAR(10)&amp;VLOOKUP(A136,#REF!,31,FALSE),IF(AND(#REF!="○",#REF!="分担契約"),"分担契約"&amp;CHAR(10)&amp;"契約総額 "&amp;TEXT(VLOOKUP(A136,#REF!,15,FALSE),"#,##0円")&amp;"(B)"&amp;CHAR(10)&amp;VLOOKUP(A136,#REF!,31,FALSE),(IF(#REF!="分担契約/単価契約","単価契約"&amp;CHAR(10)&amp;"予定調達総額 "&amp;TEXT(VLOOKUP(A136,#REF!,15,FALSE),"#,##0円")&amp;CHAR(10)&amp;"分担契約"&amp;CHAR(10)&amp;VLOOKUP(A136,#REF!,31,FALSE),IF(#REF!="分担契約","分担契約"&amp;CHAR(10)&amp;"契約総額 "&amp;TEXT(VLOOKUP(A136,#REF!,15,FALSE),"#,##0円")&amp;CHAR(10)&amp;VLOOKUP(A136,#REF!,31,FALSE),IF(#REF!="単価契約","単価契約"&amp;CHAR(10)&amp;"予定調達総額 "&amp;TEXT(VLOOKUP(A136,#REF!,15,FALSE),"#,##0円")&amp;CHAR(10)&amp;VLOOKUP(A136,#REF!,31,FALSE),VLOOKUP(A136,#REF!,31,FALSE))))))))</f>
        <v>#REF!</v>
      </c>
    </row>
    <row r="137" spans="1:15" ht="60" customHeight="1" x14ac:dyDescent="0.2">
      <c r="A137" s="20" t="e">
        <f>IF(MAX(#REF!)&gt;=ROW()-5,ROW()-5,"")</f>
        <v>#REF!</v>
      </c>
      <c r="B137" s="2" t="e">
        <f>IF(A137="","",VLOOKUP(A137,#REF!,4,FALSE))</f>
        <v>#REF!</v>
      </c>
      <c r="C137" s="1" t="e">
        <f>IF(A137="","",VLOOKUP(A137,#REF!,5,FALSE))</f>
        <v>#REF!</v>
      </c>
      <c r="D137" s="3" t="e">
        <f>IF(A137="","",VLOOKUP(A137,#REF!,8,FALSE))</f>
        <v>#REF!</v>
      </c>
      <c r="E137" s="2" t="e">
        <f>IF(A137="","",VLOOKUP(A137,#REF!,9,FALSE))</f>
        <v>#REF!</v>
      </c>
      <c r="F137" s="4" t="e">
        <f>IF(A137="","",VLOOKUP(A137,#REF!,10,FALSE))</f>
        <v>#REF!</v>
      </c>
      <c r="G137" s="21" t="e">
        <f>IF(A137="","",VLOOKUP(A137,#REF!,30,FALSE))</f>
        <v>#REF!</v>
      </c>
      <c r="H137" s="6" t="e">
        <f>IF(A137="","",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#REF!</v>
      </c>
      <c r="I137" s="6" t="e">
        <f>IF(A137="","",VLOOKUP(A137,#REF!,14,FALSE))</f>
        <v>#REF!</v>
      </c>
      <c r="J137" s="8" t="e">
        <f>IF(A137="","",IF(VLOOKUP(A137,#REF!,20,FALSE)="②同種の他の契約の予定価格を類推されるおそれがあるため公表しない","－",IF(VLOOKUP(A137,#REF!,20,FALSE)="－","－",IF(VLOOKUP(A137,#REF!,6,FALSE)&lt;&gt;"",TEXT(VLOOKUP(A137,#REF!,16,FALSE),"#.0%")&amp;CHAR(10)&amp;"(B/A×100)",VLOOKUP(A137,#REF!,16,FALSE)))))</f>
        <v>#REF!</v>
      </c>
      <c r="K137" s="22"/>
      <c r="L137" s="8" t="e">
        <f>IF(A137="","",IF(VLOOKUP(A137,#REF!,26,FALSE)="①公益社団法人","公社",IF(VLOOKUP(A137,#REF!,26,FALSE)="②公益財団法人","公財","")))</f>
        <v>#REF!</v>
      </c>
      <c r="M137" s="8" t="e">
        <f>IF(A137="","",VLOOKUP(A137,#REF!,27,FALSE))</f>
        <v>#REF!</v>
      </c>
      <c r="N137" s="8" t="e">
        <f>IF(A137="","",IF(VLOOKUP(A137,#REF!,27,FALSE)="国所管",VLOOKUP(A137,#REF!,21,FALSE),""))</f>
        <v>#REF!</v>
      </c>
      <c r="O137" s="10" t="e">
        <f>IF(A137="","",IF(AND(#REF!="○",#REF!="分担契約/単価契約"),"単価契約"&amp;CHAR(10)&amp;"予定調達総額 "&amp;TEXT(VLOOKUP(A137,#REF!,15,FALSE),"#,##0円")&amp;"(B)"&amp;CHAR(10)&amp;"分担契約"&amp;CHAR(10)&amp;VLOOKUP(A137,#REF!,31,FALSE),IF(AND(#REF!="○",#REF!="分担契約"),"分担契約"&amp;CHAR(10)&amp;"契約総額 "&amp;TEXT(VLOOKUP(A137,#REF!,15,FALSE),"#,##0円")&amp;"(B)"&amp;CHAR(10)&amp;VLOOKUP(A137,#REF!,31,FALSE),(IF(#REF!="分担契約/単価契約","単価契約"&amp;CHAR(10)&amp;"予定調達総額 "&amp;TEXT(VLOOKUP(A137,#REF!,15,FALSE),"#,##0円")&amp;CHAR(10)&amp;"分担契約"&amp;CHAR(10)&amp;VLOOKUP(A137,#REF!,31,FALSE),IF(#REF!="分担契約","分担契約"&amp;CHAR(10)&amp;"契約総額 "&amp;TEXT(VLOOKUP(A137,#REF!,15,FALSE),"#,##0円")&amp;CHAR(10)&amp;VLOOKUP(A137,#REF!,31,FALSE),IF(#REF!="単価契約","単価契約"&amp;CHAR(10)&amp;"予定調達総額 "&amp;TEXT(VLOOKUP(A137,#REF!,15,FALSE),"#,##0円")&amp;CHAR(10)&amp;VLOOKUP(A137,#REF!,31,FALSE),VLOOKUP(A137,#REF!,31,FALSE))))))))</f>
        <v>#REF!</v>
      </c>
    </row>
    <row r="138" spans="1:15" ht="60" customHeight="1" x14ac:dyDescent="0.2">
      <c r="A138" s="20" t="e">
        <f>IF(MAX(#REF!)&gt;=ROW()-5,ROW()-5,"")</f>
        <v>#REF!</v>
      </c>
      <c r="B138" s="2" t="e">
        <f>IF(A138="","",VLOOKUP(A138,#REF!,4,FALSE))</f>
        <v>#REF!</v>
      </c>
      <c r="C138" s="1" t="e">
        <f>IF(A138="","",VLOOKUP(A138,#REF!,5,FALSE))</f>
        <v>#REF!</v>
      </c>
      <c r="D138" s="3" t="e">
        <f>IF(A138="","",VLOOKUP(A138,#REF!,8,FALSE))</f>
        <v>#REF!</v>
      </c>
      <c r="E138" s="2" t="e">
        <f>IF(A138="","",VLOOKUP(A138,#REF!,9,FALSE))</f>
        <v>#REF!</v>
      </c>
      <c r="F138" s="4" t="e">
        <f>IF(A138="","",VLOOKUP(A138,#REF!,10,FALSE))</f>
        <v>#REF!</v>
      </c>
      <c r="G138" s="21" t="e">
        <f>IF(A138="","",VLOOKUP(A138,#REF!,30,FALSE))</f>
        <v>#REF!</v>
      </c>
      <c r="H138" s="6" t="e">
        <f>IF(A138="","",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#REF!</v>
      </c>
      <c r="I138" s="6" t="e">
        <f>IF(A138="","",VLOOKUP(A138,#REF!,14,FALSE))</f>
        <v>#REF!</v>
      </c>
      <c r="J138" s="8" t="e">
        <f>IF(A138="","",IF(VLOOKUP(A138,#REF!,20,FALSE)="②同種の他の契約の予定価格を類推されるおそれがあるため公表しない","－",IF(VLOOKUP(A138,#REF!,20,FALSE)="－","－",IF(VLOOKUP(A138,#REF!,6,FALSE)&lt;&gt;"",TEXT(VLOOKUP(A138,#REF!,16,FALSE),"#.0%")&amp;CHAR(10)&amp;"(B/A×100)",VLOOKUP(A138,#REF!,16,FALSE)))))</f>
        <v>#REF!</v>
      </c>
      <c r="K138" s="22"/>
      <c r="L138" s="8" t="e">
        <f>IF(A138="","",IF(VLOOKUP(A138,#REF!,26,FALSE)="①公益社団法人","公社",IF(VLOOKUP(A138,#REF!,26,FALSE)="②公益財団法人","公財","")))</f>
        <v>#REF!</v>
      </c>
      <c r="M138" s="8" t="e">
        <f>IF(A138="","",VLOOKUP(A138,#REF!,27,FALSE))</f>
        <v>#REF!</v>
      </c>
      <c r="N138" s="8" t="e">
        <f>IF(A138="","",IF(VLOOKUP(A138,#REF!,27,FALSE)="国所管",VLOOKUP(A138,#REF!,21,FALSE),""))</f>
        <v>#REF!</v>
      </c>
      <c r="O138" s="10" t="e">
        <f>IF(A138="","",IF(AND(#REF!="○",#REF!="分担契約/単価契約"),"単価契約"&amp;CHAR(10)&amp;"予定調達総額 "&amp;TEXT(VLOOKUP(A138,#REF!,15,FALSE),"#,##0円")&amp;"(B)"&amp;CHAR(10)&amp;"分担契約"&amp;CHAR(10)&amp;VLOOKUP(A138,#REF!,31,FALSE),IF(AND(#REF!="○",#REF!="分担契約"),"分担契約"&amp;CHAR(10)&amp;"契約総額 "&amp;TEXT(VLOOKUP(A138,#REF!,15,FALSE),"#,##0円")&amp;"(B)"&amp;CHAR(10)&amp;VLOOKUP(A138,#REF!,31,FALSE),(IF(#REF!="分担契約/単価契約","単価契約"&amp;CHAR(10)&amp;"予定調達総額 "&amp;TEXT(VLOOKUP(A138,#REF!,15,FALSE),"#,##0円")&amp;CHAR(10)&amp;"分担契約"&amp;CHAR(10)&amp;VLOOKUP(A138,#REF!,31,FALSE),IF(#REF!="分担契約","分担契約"&amp;CHAR(10)&amp;"契約総額 "&amp;TEXT(VLOOKUP(A138,#REF!,15,FALSE),"#,##0円")&amp;CHAR(10)&amp;VLOOKUP(A138,#REF!,31,FALSE),IF(#REF!="単価契約","単価契約"&amp;CHAR(10)&amp;"予定調達総額 "&amp;TEXT(VLOOKUP(A138,#REF!,15,FALSE),"#,##0円")&amp;CHAR(10)&amp;VLOOKUP(A138,#REF!,31,FALSE),VLOOKUP(A138,#REF!,31,FALSE))))))))</f>
        <v>#REF!</v>
      </c>
    </row>
    <row r="139" spans="1:15" ht="67.5" customHeight="1" x14ac:dyDescent="0.2">
      <c r="A139" s="20" t="e">
        <f>IF(MAX(#REF!)&gt;=ROW()-5,ROW()-5,"")</f>
        <v>#REF!</v>
      </c>
      <c r="B139" s="2" t="e">
        <f>IF(A139="","",VLOOKUP(A139,#REF!,4,FALSE))</f>
        <v>#REF!</v>
      </c>
      <c r="C139" s="1" t="e">
        <f>IF(A139="","",VLOOKUP(A139,#REF!,5,FALSE))</f>
        <v>#REF!</v>
      </c>
      <c r="D139" s="3" t="e">
        <f>IF(A139="","",VLOOKUP(A139,#REF!,8,FALSE))</f>
        <v>#REF!</v>
      </c>
      <c r="E139" s="2" t="e">
        <f>IF(A139="","",VLOOKUP(A139,#REF!,9,FALSE))</f>
        <v>#REF!</v>
      </c>
      <c r="F139" s="4" t="e">
        <f>IF(A139="","",VLOOKUP(A139,#REF!,10,FALSE))</f>
        <v>#REF!</v>
      </c>
      <c r="G139" s="21" t="e">
        <f>IF(A139="","",VLOOKUP(A139,#REF!,30,FALSE))</f>
        <v>#REF!</v>
      </c>
      <c r="H139" s="6" t="e">
        <f>IF(A139="","",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#REF!</v>
      </c>
      <c r="I139" s="6" t="e">
        <f>IF(A139="","",VLOOKUP(A139,#REF!,14,FALSE))</f>
        <v>#REF!</v>
      </c>
      <c r="J139" s="8" t="e">
        <f>IF(A139="","",IF(VLOOKUP(A139,#REF!,20,FALSE)="②同種の他の契約の予定価格を類推されるおそれがあるため公表しない","－",IF(VLOOKUP(A139,#REF!,20,FALSE)="－","－",IF(VLOOKUP(A139,#REF!,6,FALSE)&lt;&gt;"",TEXT(VLOOKUP(A139,#REF!,16,FALSE),"#.0%")&amp;CHAR(10)&amp;"(B/A×100)",VLOOKUP(A139,#REF!,16,FALSE)))))</f>
        <v>#REF!</v>
      </c>
      <c r="K139" s="22"/>
      <c r="L139" s="8" t="e">
        <f>IF(A139="","",IF(VLOOKUP(A139,#REF!,26,FALSE)="①公益社団法人","公社",IF(VLOOKUP(A139,#REF!,26,FALSE)="②公益財団法人","公財","")))</f>
        <v>#REF!</v>
      </c>
      <c r="M139" s="8" t="e">
        <f>IF(A139="","",VLOOKUP(A139,#REF!,27,FALSE))</f>
        <v>#REF!</v>
      </c>
      <c r="N139" s="8" t="e">
        <f>IF(A139="","",IF(VLOOKUP(A139,#REF!,27,FALSE)="国所管",VLOOKUP(A139,#REF!,21,FALSE),""))</f>
        <v>#REF!</v>
      </c>
      <c r="O139" s="10" t="e">
        <f>IF(A139="","",IF(AND(#REF!="○",#REF!="分担契約/単価契約"),"単価契約"&amp;CHAR(10)&amp;"予定調達総額 "&amp;TEXT(VLOOKUP(A139,#REF!,15,FALSE),"#,##0円")&amp;"(B)"&amp;CHAR(10)&amp;"分担契約"&amp;CHAR(10)&amp;VLOOKUP(A139,#REF!,31,FALSE),IF(AND(#REF!="○",#REF!="分担契約"),"分担契約"&amp;CHAR(10)&amp;"契約総額 "&amp;TEXT(VLOOKUP(A139,#REF!,15,FALSE),"#,##0円")&amp;"(B)"&amp;CHAR(10)&amp;VLOOKUP(A139,#REF!,31,FALSE),(IF(#REF!="分担契約/単価契約","単価契約"&amp;CHAR(10)&amp;"予定調達総額 "&amp;TEXT(VLOOKUP(A139,#REF!,15,FALSE),"#,##0円")&amp;CHAR(10)&amp;"分担契約"&amp;CHAR(10)&amp;VLOOKUP(A139,#REF!,31,FALSE),IF(#REF!="分担契約","分担契約"&amp;CHAR(10)&amp;"契約総額 "&amp;TEXT(VLOOKUP(A139,#REF!,15,FALSE),"#,##0円")&amp;CHAR(10)&amp;VLOOKUP(A139,#REF!,31,FALSE),IF(#REF!="単価契約","単価契約"&amp;CHAR(10)&amp;"予定調達総額 "&amp;TEXT(VLOOKUP(A139,#REF!,15,FALSE),"#,##0円")&amp;CHAR(10)&amp;VLOOKUP(A139,#REF!,31,FALSE),VLOOKUP(A139,#REF!,31,FALSE))))))))</f>
        <v>#REF!</v>
      </c>
    </row>
    <row r="140" spans="1:15" ht="67.5" customHeight="1" x14ac:dyDescent="0.2">
      <c r="A140" s="20" t="e">
        <f>IF(MAX(#REF!)&gt;=ROW()-5,ROW()-5,"")</f>
        <v>#REF!</v>
      </c>
      <c r="B140" s="2" t="e">
        <f>IF(A140="","",VLOOKUP(A140,#REF!,4,FALSE))</f>
        <v>#REF!</v>
      </c>
      <c r="C140" s="1" t="e">
        <f>IF(A140="","",VLOOKUP(A140,#REF!,5,FALSE))</f>
        <v>#REF!</v>
      </c>
      <c r="D140" s="3" t="e">
        <f>IF(A140="","",VLOOKUP(A140,#REF!,8,FALSE))</f>
        <v>#REF!</v>
      </c>
      <c r="E140" s="2" t="e">
        <f>IF(A140="","",VLOOKUP(A140,#REF!,9,FALSE))</f>
        <v>#REF!</v>
      </c>
      <c r="F140" s="4" t="e">
        <f>IF(A140="","",VLOOKUP(A140,#REF!,10,FALSE))</f>
        <v>#REF!</v>
      </c>
      <c r="G140" s="21" t="e">
        <f>IF(A140="","",VLOOKUP(A140,#REF!,30,FALSE))</f>
        <v>#REF!</v>
      </c>
      <c r="H140" s="6" t="e">
        <f>IF(A140="","",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#REF!</v>
      </c>
      <c r="I140" s="6" t="e">
        <f>IF(A140="","",VLOOKUP(A140,#REF!,14,FALSE))</f>
        <v>#REF!</v>
      </c>
      <c r="J140" s="8" t="e">
        <f>IF(A140="","",IF(VLOOKUP(A140,#REF!,20,FALSE)="②同種の他の契約の予定価格を類推されるおそれがあるため公表しない","－",IF(VLOOKUP(A140,#REF!,20,FALSE)="－","－",IF(VLOOKUP(A140,#REF!,6,FALSE)&lt;&gt;"",TEXT(VLOOKUP(A140,#REF!,16,FALSE),"#.0%")&amp;CHAR(10)&amp;"(B/A×100)",VLOOKUP(A140,#REF!,16,FALSE)))))</f>
        <v>#REF!</v>
      </c>
      <c r="K140" s="22"/>
      <c r="L140" s="8" t="e">
        <f>IF(A140="","",IF(VLOOKUP(A140,#REF!,26,FALSE)="①公益社団法人","公社",IF(VLOOKUP(A140,#REF!,26,FALSE)="②公益財団法人","公財","")))</f>
        <v>#REF!</v>
      </c>
      <c r="M140" s="8" t="e">
        <f>IF(A140="","",VLOOKUP(A140,#REF!,27,FALSE))</f>
        <v>#REF!</v>
      </c>
      <c r="N140" s="8" t="e">
        <f>IF(A140="","",IF(VLOOKUP(A140,#REF!,27,FALSE)="国所管",VLOOKUP(A140,#REF!,21,FALSE),""))</f>
        <v>#REF!</v>
      </c>
      <c r="O140" s="10" t="e">
        <f>IF(A140="","",IF(AND(#REF!="○",#REF!="分担契約/単価契約"),"単価契約"&amp;CHAR(10)&amp;"予定調達総額 "&amp;TEXT(VLOOKUP(A140,#REF!,15,FALSE),"#,##0円")&amp;"(B)"&amp;CHAR(10)&amp;"分担契約"&amp;CHAR(10)&amp;VLOOKUP(A140,#REF!,31,FALSE),IF(AND(#REF!="○",#REF!="分担契約"),"分担契約"&amp;CHAR(10)&amp;"契約総額 "&amp;TEXT(VLOOKUP(A140,#REF!,15,FALSE),"#,##0円")&amp;"(B)"&amp;CHAR(10)&amp;VLOOKUP(A140,#REF!,31,FALSE),(IF(#REF!="分担契約/単価契約","単価契約"&amp;CHAR(10)&amp;"予定調達総額 "&amp;TEXT(VLOOKUP(A140,#REF!,15,FALSE),"#,##0円")&amp;CHAR(10)&amp;"分担契約"&amp;CHAR(10)&amp;VLOOKUP(A140,#REF!,31,FALSE),IF(#REF!="分担契約","分担契約"&amp;CHAR(10)&amp;"契約総額 "&amp;TEXT(VLOOKUP(A140,#REF!,15,FALSE),"#,##0円")&amp;CHAR(10)&amp;VLOOKUP(A140,#REF!,31,FALSE),IF(#REF!="単価契約","単価契約"&amp;CHAR(10)&amp;"予定調達総額 "&amp;TEXT(VLOOKUP(A140,#REF!,15,FALSE),"#,##0円")&amp;CHAR(10)&amp;VLOOKUP(A140,#REF!,31,FALSE),VLOOKUP(A140,#REF!,31,FALSE))))))))</f>
        <v>#REF!</v>
      </c>
    </row>
    <row r="141" spans="1:15" ht="67.5" customHeight="1" x14ac:dyDescent="0.2">
      <c r="A141" s="20" t="e">
        <f>IF(MAX(#REF!)&gt;=ROW()-5,ROW()-5,"")</f>
        <v>#REF!</v>
      </c>
      <c r="B141" s="2" t="e">
        <f>IF(A141="","",VLOOKUP(A141,#REF!,4,FALSE))</f>
        <v>#REF!</v>
      </c>
      <c r="C141" s="1" t="e">
        <f>IF(A141="","",VLOOKUP(A141,#REF!,5,FALSE))</f>
        <v>#REF!</v>
      </c>
      <c r="D141" s="3" t="e">
        <f>IF(A141="","",VLOOKUP(A141,#REF!,8,FALSE))</f>
        <v>#REF!</v>
      </c>
      <c r="E141" s="2" t="e">
        <f>IF(A141="","",VLOOKUP(A141,#REF!,9,FALSE))</f>
        <v>#REF!</v>
      </c>
      <c r="F141" s="4" t="e">
        <f>IF(A141="","",VLOOKUP(A141,#REF!,10,FALSE))</f>
        <v>#REF!</v>
      </c>
      <c r="G141" s="21" t="e">
        <f>IF(A141="","",VLOOKUP(A141,#REF!,30,FALSE))</f>
        <v>#REF!</v>
      </c>
      <c r="H141" s="6" t="e">
        <f>IF(A141="","",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#REF!</v>
      </c>
      <c r="I141" s="6" t="e">
        <f>IF(A141="","",VLOOKUP(A141,#REF!,14,FALSE))</f>
        <v>#REF!</v>
      </c>
      <c r="J141" s="8" t="e">
        <f>IF(A141="","",IF(VLOOKUP(A141,#REF!,20,FALSE)="②同種の他の契約の予定価格を類推されるおそれがあるため公表しない","－",IF(VLOOKUP(A141,#REF!,20,FALSE)="－","－",IF(VLOOKUP(A141,#REF!,6,FALSE)&lt;&gt;"",TEXT(VLOOKUP(A141,#REF!,16,FALSE),"#.0%")&amp;CHAR(10)&amp;"(B/A×100)",VLOOKUP(A141,#REF!,16,FALSE)))))</f>
        <v>#REF!</v>
      </c>
      <c r="K141" s="22"/>
      <c r="L141" s="8" t="e">
        <f>IF(A141="","",IF(VLOOKUP(A141,#REF!,26,FALSE)="①公益社団法人","公社",IF(VLOOKUP(A141,#REF!,26,FALSE)="②公益財団法人","公財","")))</f>
        <v>#REF!</v>
      </c>
      <c r="M141" s="8" t="e">
        <f>IF(A141="","",VLOOKUP(A141,#REF!,27,FALSE))</f>
        <v>#REF!</v>
      </c>
      <c r="N141" s="8" t="e">
        <f>IF(A141="","",IF(VLOOKUP(A141,#REF!,27,FALSE)="国所管",VLOOKUP(A141,#REF!,21,FALSE),""))</f>
        <v>#REF!</v>
      </c>
      <c r="O141" s="10" t="e">
        <f>IF(A141="","",IF(AND(#REF!="○",#REF!="分担契約/単価契約"),"単価契約"&amp;CHAR(10)&amp;"予定調達総額 "&amp;TEXT(VLOOKUP(A141,#REF!,15,FALSE),"#,##0円")&amp;"(B)"&amp;CHAR(10)&amp;"分担契約"&amp;CHAR(10)&amp;VLOOKUP(A141,#REF!,31,FALSE),IF(AND(#REF!="○",#REF!="分担契約"),"分担契約"&amp;CHAR(10)&amp;"契約総額 "&amp;TEXT(VLOOKUP(A141,#REF!,15,FALSE),"#,##0円")&amp;"(B)"&amp;CHAR(10)&amp;VLOOKUP(A141,#REF!,31,FALSE),(IF(#REF!="分担契約/単価契約","単価契約"&amp;CHAR(10)&amp;"予定調達総額 "&amp;TEXT(VLOOKUP(A141,#REF!,15,FALSE),"#,##0円")&amp;CHAR(10)&amp;"分担契約"&amp;CHAR(10)&amp;VLOOKUP(A141,#REF!,31,FALSE),IF(#REF!="分担契約","分担契約"&amp;CHAR(10)&amp;"契約総額 "&amp;TEXT(VLOOKUP(A141,#REF!,15,FALSE),"#,##0円")&amp;CHAR(10)&amp;VLOOKUP(A141,#REF!,31,FALSE),IF(#REF!="単価契約","単価契約"&amp;CHAR(10)&amp;"予定調達総額 "&amp;TEXT(VLOOKUP(A141,#REF!,15,FALSE),"#,##0円")&amp;CHAR(10)&amp;VLOOKUP(A141,#REF!,31,FALSE),VLOOKUP(A141,#REF!,31,FALSE))))))))</f>
        <v>#REF!</v>
      </c>
    </row>
    <row r="142" spans="1:15" ht="67.5" customHeight="1" x14ac:dyDescent="0.2">
      <c r="A142" s="20" t="e">
        <f>IF(MAX(#REF!)&gt;=ROW()-5,ROW()-5,"")</f>
        <v>#REF!</v>
      </c>
      <c r="B142" s="2" t="e">
        <f>IF(A142="","",VLOOKUP(A142,#REF!,4,FALSE))</f>
        <v>#REF!</v>
      </c>
      <c r="C142" s="1" t="e">
        <f>IF(A142="","",VLOOKUP(A142,#REF!,5,FALSE))</f>
        <v>#REF!</v>
      </c>
      <c r="D142" s="3" t="e">
        <f>IF(A142="","",VLOOKUP(A142,#REF!,8,FALSE))</f>
        <v>#REF!</v>
      </c>
      <c r="E142" s="2" t="e">
        <f>IF(A142="","",VLOOKUP(A142,#REF!,9,FALSE))</f>
        <v>#REF!</v>
      </c>
      <c r="F142" s="4" t="e">
        <f>IF(A142="","",VLOOKUP(A142,#REF!,10,FALSE))</f>
        <v>#REF!</v>
      </c>
      <c r="G142" s="21" t="e">
        <f>IF(A142="","",VLOOKUP(A142,#REF!,30,FALSE))</f>
        <v>#REF!</v>
      </c>
      <c r="H142" s="6" t="e">
        <f>IF(A142="","",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#REF!</v>
      </c>
      <c r="I142" s="6" t="e">
        <f>IF(A142="","",VLOOKUP(A142,#REF!,14,FALSE))</f>
        <v>#REF!</v>
      </c>
      <c r="J142" s="8" t="e">
        <f>IF(A142="","",IF(VLOOKUP(A142,#REF!,20,FALSE)="②同種の他の契約の予定価格を類推されるおそれがあるため公表しない","－",IF(VLOOKUP(A142,#REF!,20,FALSE)="－","－",IF(VLOOKUP(A142,#REF!,6,FALSE)&lt;&gt;"",TEXT(VLOOKUP(A142,#REF!,16,FALSE),"#.0%")&amp;CHAR(10)&amp;"(B/A×100)",VLOOKUP(A142,#REF!,16,FALSE)))))</f>
        <v>#REF!</v>
      </c>
      <c r="K142" s="22"/>
      <c r="L142" s="8" t="e">
        <f>IF(A142="","",IF(VLOOKUP(A142,#REF!,26,FALSE)="①公益社団法人","公社",IF(VLOOKUP(A142,#REF!,26,FALSE)="②公益財団法人","公財","")))</f>
        <v>#REF!</v>
      </c>
      <c r="M142" s="8" t="e">
        <f>IF(A142="","",VLOOKUP(A142,#REF!,27,FALSE))</f>
        <v>#REF!</v>
      </c>
      <c r="N142" s="8" t="e">
        <f>IF(A142="","",IF(VLOOKUP(A142,#REF!,27,FALSE)="国所管",VLOOKUP(A142,#REF!,21,FALSE),""))</f>
        <v>#REF!</v>
      </c>
      <c r="O142" s="10" t="e">
        <f>IF(A142="","",IF(AND(#REF!="○",#REF!="分担契約/単価契約"),"単価契約"&amp;CHAR(10)&amp;"予定調達総額 "&amp;TEXT(VLOOKUP(A142,#REF!,15,FALSE),"#,##0円")&amp;"(B)"&amp;CHAR(10)&amp;"分担契約"&amp;CHAR(10)&amp;VLOOKUP(A142,#REF!,31,FALSE),IF(AND(#REF!="○",#REF!="分担契約"),"分担契約"&amp;CHAR(10)&amp;"契約総額 "&amp;TEXT(VLOOKUP(A142,#REF!,15,FALSE),"#,##0円")&amp;"(B)"&amp;CHAR(10)&amp;VLOOKUP(A142,#REF!,31,FALSE),(IF(#REF!="分担契約/単価契約","単価契約"&amp;CHAR(10)&amp;"予定調達総額 "&amp;TEXT(VLOOKUP(A142,#REF!,15,FALSE),"#,##0円")&amp;CHAR(10)&amp;"分担契約"&amp;CHAR(10)&amp;VLOOKUP(A142,#REF!,31,FALSE),IF(#REF!="分担契約","分担契約"&amp;CHAR(10)&amp;"契約総額 "&amp;TEXT(VLOOKUP(A142,#REF!,15,FALSE),"#,##0円")&amp;CHAR(10)&amp;VLOOKUP(A142,#REF!,31,FALSE),IF(#REF!="単価契約","単価契約"&amp;CHAR(10)&amp;"予定調達総額 "&amp;TEXT(VLOOKUP(A142,#REF!,15,FALSE),"#,##0円")&amp;CHAR(10)&amp;VLOOKUP(A142,#REF!,31,FALSE),VLOOKUP(A142,#REF!,31,FALSE))))))))</f>
        <v>#REF!</v>
      </c>
    </row>
    <row r="143" spans="1:15" ht="67.5" customHeight="1" x14ac:dyDescent="0.2">
      <c r="A143" s="20" t="e">
        <f>IF(MAX(#REF!)&gt;=ROW()-5,ROW()-5,"")</f>
        <v>#REF!</v>
      </c>
      <c r="B143" s="2" t="e">
        <f>IF(A143="","",VLOOKUP(A143,#REF!,4,FALSE))</f>
        <v>#REF!</v>
      </c>
      <c r="C143" s="1" t="e">
        <f>IF(A143="","",VLOOKUP(A143,#REF!,5,FALSE))</f>
        <v>#REF!</v>
      </c>
      <c r="D143" s="3" t="e">
        <f>IF(A143="","",VLOOKUP(A143,#REF!,8,FALSE))</f>
        <v>#REF!</v>
      </c>
      <c r="E143" s="2" t="e">
        <f>IF(A143="","",VLOOKUP(A143,#REF!,9,FALSE))</f>
        <v>#REF!</v>
      </c>
      <c r="F143" s="4" t="e">
        <f>IF(A143="","",VLOOKUP(A143,#REF!,10,FALSE))</f>
        <v>#REF!</v>
      </c>
      <c r="G143" s="21" t="e">
        <f>IF(A143="","",VLOOKUP(A143,#REF!,30,FALSE))</f>
        <v>#REF!</v>
      </c>
      <c r="H143" s="6" t="e">
        <f>IF(A143="","",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#REF!</v>
      </c>
      <c r="I143" s="6" t="e">
        <f>IF(A143="","",VLOOKUP(A143,#REF!,14,FALSE))</f>
        <v>#REF!</v>
      </c>
      <c r="J143" s="8" t="e">
        <f>IF(A143="","",IF(VLOOKUP(A143,#REF!,20,FALSE)="②同種の他の契約の予定価格を類推されるおそれがあるため公表しない","－",IF(VLOOKUP(A143,#REF!,20,FALSE)="－","－",IF(VLOOKUP(A143,#REF!,6,FALSE)&lt;&gt;"",TEXT(VLOOKUP(A143,#REF!,16,FALSE),"#.0%")&amp;CHAR(10)&amp;"(B/A×100)",VLOOKUP(A143,#REF!,16,FALSE)))))</f>
        <v>#REF!</v>
      </c>
      <c r="K143" s="22"/>
      <c r="L143" s="8" t="e">
        <f>IF(A143="","",IF(VLOOKUP(A143,#REF!,26,FALSE)="①公益社団法人","公社",IF(VLOOKUP(A143,#REF!,26,FALSE)="②公益財団法人","公財","")))</f>
        <v>#REF!</v>
      </c>
      <c r="M143" s="8" t="e">
        <f>IF(A143="","",VLOOKUP(A143,#REF!,27,FALSE))</f>
        <v>#REF!</v>
      </c>
      <c r="N143" s="8" t="e">
        <f>IF(A143="","",IF(VLOOKUP(A143,#REF!,27,FALSE)="国所管",VLOOKUP(A143,#REF!,21,FALSE),""))</f>
        <v>#REF!</v>
      </c>
      <c r="O143" s="10" t="e">
        <f>IF(A143="","",IF(AND(#REF!="○",#REF!="分担契約/単価契約"),"単価契約"&amp;CHAR(10)&amp;"予定調達総額 "&amp;TEXT(VLOOKUP(A143,#REF!,15,FALSE),"#,##0円")&amp;"(B)"&amp;CHAR(10)&amp;"分担契約"&amp;CHAR(10)&amp;VLOOKUP(A143,#REF!,31,FALSE),IF(AND(#REF!="○",#REF!="分担契約"),"分担契約"&amp;CHAR(10)&amp;"契約総額 "&amp;TEXT(VLOOKUP(A143,#REF!,15,FALSE),"#,##0円")&amp;"(B)"&amp;CHAR(10)&amp;VLOOKUP(A143,#REF!,31,FALSE),(IF(#REF!="分担契約/単価契約","単価契約"&amp;CHAR(10)&amp;"予定調達総額 "&amp;TEXT(VLOOKUP(A143,#REF!,15,FALSE),"#,##0円")&amp;CHAR(10)&amp;"分担契約"&amp;CHAR(10)&amp;VLOOKUP(A143,#REF!,31,FALSE),IF(#REF!="分担契約","分担契約"&amp;CHAR(10)&amp;"契約総額 "&amp;TEXT(VLOOKUP(A143,#REF!,15,FALSE),"#,##0円")&amp;CHAR(10)&amp;VLOOKUP(A143,#REF!,31,FALSE),IF(#REF!="単価契約","単価契約"&amp;CHAR(10)&amp;"予定調達総額 "&amp;TEXT(VLOOKUP(A143,#REF!,15,FALSE),"#,##0円")&amp;CHAR(10)&amp;VLOOKUP(A143,#REF!,31,FALSE),VLOOKUP(A143,#REF!,31,FALSE))))))))</f>
        <v>#REF!</v>
      </c>
    </row>
    <row r="144" spans="1:15" ht="60" customHeight="1" x14ac:dyDescent="0.2">
      <c r="A144" s="20" t="e">
        <f>IF(MAX(#REF!)&gt;=ROW()-5,ROW()-5,"")</f>
        <v>#REF!</v>
      </c>
      <c r="B144" s="2" t="e">
        <f>IF(A144="","",VLOOKUP(A144,#REF!,4,FALSE))</f>
        <v>#REF!</v>
      </c>
      <c r="C144" s="1" t="e">
        <f>IF(A144="","",VLOOKUP(A144,#REF!,5,FALSE))</f>
        <v>#REF!</v>
      </c>
      <c r="D144" s="3" t="e">
        <f>IF(A144="","",VLOOKUP(A144,#REF!,8,FALSE))</f>
        <v>#REF!</v>
      </c>
      <c r="E144" s="2" t="e">
        <f>IF(A144="","",VLOOKUP(A144,#REF!,9,FALSE))</f>
        <v>#REF!</v>
      </c>
      <c r="F144" s="4" t="e">
        <f>IF(A144="","",VLOOKUP(A144,#REF!,10,FALSE))</f>
        <v>#REF!</v>
      </c>
      <c r="G144" s="21" t="e">
        <f>IF(A144="","",VLOOKUP(A144,#REF!,30,FALSE))</f>
        <v>#REF!</v>
      </c>
      <c r="H144" s="6" t="e">
        <f>IF(A144="","",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#REF!</v>
      </c>
      <c r="I144" s="6" t="e">
        <f>IF(A144="","",VLOOKUP(A144,#REF!,14,FALSE))</f>
        <v>#REF!</v>
      </c>
      <c r="J144" s="8" t="e">
        <f>IF(A144="","",IF(VLOOKUP(A144,#REF!,20,FALSE)="②同種の他の契約の予定価格を類推されるおそれがあるため公表しない","－",IF(VLOOKUP(A144,#REF!,20,FALSE)="－","－",IF(VLOOKUP(A144,#REF!,6,FALSE)&lt;&gt;"",TEXT(VLOOKUP(A144,#REF!,16,FALSE),"#.0%")&amp;CHAR(10)&amp;"(B/A×100)",VLOOKUP(A144,#REF!,16,FALSE)))))</f>
        <v>#REF!</v>
      </c>
      <c r="K144" s="22"/>
      <c r="L144" s="8" t="e">
        <f>IF(A144="","",IF(VLOOKUP(A144,#REF!,26,FALSE)="①公益社団法人","公社",IF(VLOOKUP(A144,#REF!,26,FALSE)="②公益財団法人","公財","")))</f>
        <v>#REF!</v>
      </c>
      <c r="M144" s="8" t="e">
        <f>IF(A144="","",VLOOKUP(A144,#REF!,27,FALSE))</f>
        <v>#REF!</v>
      </c>
      <c r="N144" s="8" t="e">
        <f>IF(A144="","",IF(VLOOKUP(A144,#REF!,27,FALSE)="国所管",VLOOKUP(A144,#REF!,21,FALSE),""))</f>
        <v>#REF!</v>
      </c>
      <c r="O144" s="10" t="e">
        <f>IF(A144="","",IF(AND(#REF!="○",#REF!="分担契約/単価契約"),"単価契約"&amp;CHAR(10)&amp;"予定調達総額 "&amp;TEXT(VLOOKUP(A144,#REF!,15,FALSE),"#,##0円")&amp;"(B)"&amp;CHAR(10)&amp;"分担契約"&amp;CHAR(10)&amp;VLOOKUP(A144,#REF!,31,FALSE),IF(AND(#REF!="○",#REF!="分担契約"),"分担契約"&amp;CHAR(10)&amp;"契約総額 "&amp;TEXT(VLOOKUP(A144,#REF!,15,FALSE),"#,##0円")&amp;"(B)"&amp;CHAR(10)&amp;VLOOKUP(A144,#REF!,31,FALSE),(IF(#REF!="分担契約/単価契約","単価契約"&amp;CHAR(10)&amp;"予定調達総額 "&amp;TEXT(VLOOKUP(A144,#REF!,15,FALSE),"#,##0円")&amp;CHAR(10)&amp;"分担契約"&amp;CHAR(10)&amp;VLOOKUP(A144,#REF!,31,FALSE),IF(#REF!="分担契約","分担契約"&amp;CHAR(10)&amp;"契約総額 "&amp;TEXT(VLOOKUP(A144,#REF!,15,FALSE),"#,##0円")&amp;CHAR(10)&amp;VLOOKUP(A144,#REF!,31,FALSE),IF(#REF!="単価契約","単価契約"&amp;CHAR(10)&amp;"予定調達総額 "&amp;TEXT(VLOOKUP(A144,#REF!,15,FALSE),"#,##0円")&amp;CHAR(10)&amp;VLOOKUP(A144,#REF!,31,FALSE),VLOOKUP(A144,#REF!,31,FALSE))))))))</f>
        <v>#REF!</v>
      </c>
    </row>
    <row r="145" spans="1:15" ht="60" customHeight="1" x14ac:dyDescent="0.2">
      <c r="A145" s="20" t="e">
        <f>IF(MAX(#REF!)&gt;=ROW()-5,ROW()-5,"")</f>
        <v>#REF!</v>
      </c>
      <c r="B145" s="2" t="e">
        <f>IF(A145="","",VLOOKUP(A145,#REF!,4,FALSE))</f>
        <v>#REF!</v>
      </c>
      <c r="C145" s="1" t="e">
        <f>IF(A145="","",VLOOKUP(A145,#REF!,5,FALSE))</f>
        <v>#REF!</v>
      </c>
      <c r="D145" s="3" t="e">
        <f>IF(A145="","",VLOOKUP(A145,#REF!,8,FALSE))</f>
        <v>#REF!</v>
      </c>
      <c r="E145" s="2" t="e">
        <f>IF(A145="","",VLOOKUP(A145,#REF!,9,FALSE))</f>
        <v>#REF!</v>
      </c>
      <c r="F145" s="4" t="e">
        <f>IF(A145="","",VLOOKUP(A145,#REF!,10,FALSE))</f>
        <v>#REF!</v>
      </c>
      <c r="G145" s="21" t="e">
        <f>IF(A145="","",VLOOKUP(A145,#REF!,30,FALSE))</f>
        <v>#REF!</v>
      </c>
      <c r="H145" s="6" t="e">
        <f>IF(A145="","",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#REF!</v>
      </c>
      <c r="I145" s="6" t="e">
        <f>IF(A145="","",VLOOKUP(A145,#REF!,14,FALSE))</f>
        <v>#REF!</v>
      </c>
      <c r="J145" s="8" t="e">
        <f>IF(A145="","",IF(VLOOKUP(A145,#REF!,20,FALSE)="②同種の他の契約の予定価格を類推されるおそれがあるため公表しない","－",IF(VLOOKUP(A145,#REF!,20,FALSE)="－","－",IF(VLOOKUP(A145,#REF!,6,FALSE)&lt;&gt;"",TEXT(VLOOKUP(A145,#REF!,16,FALSE),"#.0%")&amp;CHAR(10)&amp;"(B/A×100)",VLOOKUP(A145,#REF!,16,FALSE)))))</f>
        <v>#REF!</v>
      </c>
      <c r="K145" s="22"/>
      <c r="L145" s="8" t="e">
        <f>IF(A145="","",IF(VLOOKUP(A145,#REF!,26,FALSE)="①公益社団法人","公社",IF(VLOOKUP(A145,#REF!,26,FALSE)="②公益財団法人","公財","")))</f>
        <v>#REF!</v>
      </c>
      <c r="M145" s="8" t="e">
        <f>IF(A145="","",VLOOKUP(A145,#REF!,27,FALSE))</f>
        <v>#REF!</v>
      </c>
      <c r="N145" s="8" t="e">
        <f>IF(A145="","",IF(VLOOKUP(A145,#REF!,27,FALSE)="国所管",VLOOKUP(A145,#REF!,21,FALSE),""))</f>
        <v>#REF!</v>
      </c>
      <c r="O145" s="10" t="e">
        <f>IF(A145="","",IF(AND(#REF!="○",#REF!="分担契約/単価契約"),"単価契約"&amp;CHAR(10)&amp;"予定調達総額 "&amp;TEXT(VLOOKUP(A145,#REF!,15,FALSE),"#,##0円")&amp;"(B)"&amp;CHAR(10)&amp;"分担契約"&amp;CHAR(10)&amp;VLOOKUP(A145,#REF!,31,FALSE),IF(AND(#REF!="○",#REF!="分担契約"),"分担契約"&amp;CHAR(10)&amp;"契約総額 "&amp;TEXT(VLOOKUP(A145,#REF!,15,FALSE),"#,##0円")&amp;"(B)"&amp;CHAR(10)&amp;VLOOKUP(A145,#REF!,31,FALSE),(IF(#REF!="分担契約/単価契約","単価契約"&amp;CHAR(10)&amp;"予定調達総額 "&amp;TEXT(VLOOKUP(A145,#REF!,15,FALSE),"#,##0円")&amp;CHAR(10)&amp;"分担契約"&amp;CHAR(10)&amp;VLOOKUP(A145,#REF!,31,FALSE),IF(#REF!="分担契約","分担契約"&amp;CHAR(10)&amp;"契約総額 "&amp;TEXT(VLOOKUP(A145,#REF!,15,FALSE),"#,##0円")&amp;CHAR(10)&amp;VLOOKUP(A145,#REF!,31,FALSE),IF(#REF!="単価契約","単価契約"&amp;CHAR(10)&amp;"予定調達総額 "&amp;TEXT(VLOOKUP(A145,#REF!,15,FALSE),"#,##0円")&amp;CHAR(10)&amp;VLOOKUP(A145,#REF!,31,FALSE),VLOOKUP(A145,#REF!,31,FALSE))))))))</f>
        <v>#REF!</v>
      </c>
    </row>
    <row r="146" spans="1:15" ht="67.5" customHeight="1" x14ac:dyDescent="0.2">
      <c r="A146" s="20" t="e">
        <f>IF(MAX(#REF!)&gt;=ROW()-5,ROW()-5,"")</f>
        <v>#REF!</v>
      </c>
      <c r="B146" s="2" t="e">
        <f>IF(A146="","",VLOOKUP(A146,#REF!,4,FALSE))</f>
        <v>#REF!</v>
      </c>
      <c r="C146" s="1" t="e">
        <f>IF(A146="","",VLOOKUP(A146,#REF!,5,FALSE))</f>
        <v>#REF!</v>
      </c>
      <c r="D146" s="3" t="e">
        <f>IF(A146="","",VLOOKUP(A146,#REF!,8,FALSE))</f>
        <v>#REF!</v>
      </c>
      <c r="E146" s="2" t="e">
        <f>IF(A146="","",VLOOKUP(A146,#REF!,9,FALSE))</f>
        <v>#REF!</v>
      </c>
      <c r="F146" s="4" t="e">
        <f>IF(A146="","",VLOOKUP(A146,#REF!,10,FALSE))</f>
        <v>#REF!</v>
      </c>
      <c r="G146" s="21" t="e">
        <f>IF(A146="","",VLOOKUP(A146,#REF!,30,FALSE))</f>
        <v>#REF!</v>
      </c>
      <c r="H146" s="6" t="e">
        <f>IF(A146="","",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#REF!</v>
      </c>
      <c r="I146" s="6" t="e">
        <f>IF(A146="","",VLOOKUP(A146,#REF!,14,FALSE))</f>
        <v>#REF!</v>
      </c>
      <c r="J146" s="8" t="e">
        <f>IF(A146="","",IF(VLOOKUP(A146,#REF!,20,FALSE)="②同種の他の契約の予定価格を類推されるおそれがあるため公表しない","－",IF(VLOOKUP(A146,#REF!,20,FALSE)="－","－",IF(VLOOKUP(A146,#REF!,6,FALSE)&lt;&gt;"",TEXT(VLOOKUP(A146,#REF!,16,FALSE),"#.0%")&amp;CHAR(10)&amp;"(B/A×100)",VLOOKUP(A146,#REF!,16,FALSE)))))</f>
        <v>#REF!</v>
      </c>
      <c r="K146" s="22"/>
      <c r="L146" s="8" t="e">
        <f>IF(A146="","",IF(VLOOKUP(A146,#REF!,26,FALSE)="①公益社団法人","公社",IF(VLOOKUP(A146,#REF!,26,FALSE)="②公益財団法人","公財","")))</f>
        <v>#REF!</v>
      </c>
      <c r="M146" s="8" t="e">
        <f>IF(A146="","",VLOOKUP(A146,#REF!,27,FALSE))</f>
        <v>#REF!</v>
      </c>
      <c r="N146" s="8" t="e">
        <f>IF(A146="","",IF(VLOOKUP(A146,#REF!,27,FALSE)="国所管",VLOOKUP(A146,#REF!,21,FALSE),""))</f>
        <v>#REF!</v>
      </c>
      <c r="O146" s="10" t="e">
        <f>IF(A146="","",IF(AND(#REF!="○",#REF!="分担契約/単価契約"),"単価契約"&amp;CHAR(10)&amp;"予定調達総額 "&amp;TEXT(VLOOKUP(A146,#REF!,15,FALSE),"#,##0円")&amp;"(B)"&amp;CHAR(10)&amp;"分担契約"&amp;CHAR(10)&amp;VLOOKUP(A146,#REF!,31,FALSE),IF(AND(#REF!="○",#REF!="分担契約"),"分担契約"&amp;CHAR(10)&amp;"契約総額 "&amp;TEXT(VLOOKUP(A146,#REF!,15,FALSE),"#,##0円")&amp;"(B)"&amp;CHAR(10)&amp;VLOOKUP(A146,#REF!,31,FALSE),(IF(#REF!="分担契約/単価契約","単価契約"&amp;CHAR(10)&amp;"予定調達総額 "&amp;TEXT(VLOOKUP(A146,#REF!,15,FALSE),"#,##0円")&amp;CHAR(10)&amp;"分担契約"&amp;CHAR(10)&amp;VLOOKUP(A146,#REF!,31,FALSE),IF(#REF!="分担契約","分担契約"&amp;CHAR(10)&amp;"契約総額 "&amp;TEXT(VLOOKUP(A146,#REF!,15,FALSE),"#,##0円")&amp;CHAR(10)&amp;VLOOKUP(A146,#REF!,31,FALSE),IF(#REF!="単価契約","単価契約"&amp;CHAR(10)&amp;"予定調達総額 "&amp;TEXT(VLOOKUP(A146,#REF!,15,FALSE),"#,##0円")&amp;CHAR(10)&amp;VLOOKUP(A146,#REF!,31,FALSE),VLOOKUP(A146,#REF!,31,FALSE))))))))</f>
        <v>#REF!</v>
      </c>
    </row>
    <row r="147" spans="1:15" ht="60" customHeight="1" x14ac:dyDescent="0.2">
      <c r="A147" s="20" t="e">
        <f>IF(MAX(#REF!)&gt;=ROW()-5,ROW()-5,"")</f>
        <v>#REF!</v>
      </c>
      <c r="B147" s="2" t="e">
        <f>IF(A147="","",VLOOKUP(A147,#REF!,4,FALSE))</f>
        <v>#REF!</v>
      </c>
      <c r="C147" s="1" t="e">
        <f>IF(A147="","",VLOOKUP(A147,#REF!,5,FALSE))</f>
        <v>#REF!</v>
      </c>
      <c r="D147" s="3" t="e">
        <f>IF(A147="","",VLOOKUP(A147,#REF!,8,FALSE))</f>
        <v>#REF!</v>
      </c>
      <c r="E147" s="2" t="e">
        <f>IF(A147="","",VLOOKUP(A147,#REF!,9,FALSE))</f>
        <v>#REF!</v>
      </c>
      <c r="F147" s="4" t="e">
        <f>IF(A147="","",VLOOKUP(A147,#REF!,10,FALSE))</f>
        <v>#REF!</v>
      </c>
      <c r="G147" s="21" t="e">
        <f>IF(A147="","",VLOOKUP(A147,#REF!,30,FALSE))</f>
        <v>#REF!</v>
      </c>
      <c r="H147" s="6" t="e">
        <f>IF(A147="","",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#REF!</v>
      </c>
      <c r="I147" s="6" t="e">
        <f>IF(A147="","",VLOOKUP(A147,#REF!,14,FALSE))</f>
        <v>#REF!</v>
      </c>
      <c r="J147" s="8" t="e">
        <f>IF(A147="","",IF(VLOOKUP(A147,#REF!,20,FALSE)="②同種の他の契約の予定価格を類推されるおそれがあるため公表しない","－",IF(VLOOKUP(A147,#REF!,20,FALSE)="－","－",IF(VLOOKUP(A147,#REF!,6,FALSE)&lt;&gt;"",TEXT(VLOOKUP(A147,#REF!,16,FALSE),"#.0%")&amp;CHAR(10)&amp;"(B/A×100)",VLOOKUP(A147,#REF!,16,FALSE)))))</f>
        <v>#REF!</v>
      </c>
      <c r="K147" s="22"/>
      <c r="L147" s="8" t="e">
        <f>IF(A147="","",IF(VLOOKUP(A147,#REF!,26,FALSE)="①公益社団法人","公社",IF(VLOOKUP(A147,#REF!,26,FALSE)="②公益財団法人","公財","")))</f>
        <v>#REF!</v>
      </c>
      <c r="M147" s="8" t="e">
        <f>IF(A147="","",VLOOKUP(A147,#REF!,27,FALSE))</f>
        <v>#REF!</v>
      </c>
      <c r="N147" s="8" t="e">
        <f>IF(A147="","",IF(VLOOKUP(A147,#REF!,27,FALSE)="国所管",VLOOKUP(A147,#REF!,21,FALSE),""))</f>
        <v>#REF!</v>
      </c>
      <c r="O147" s="10" t="e">
        <f>IF(A147="","",IF(AND(#REF!="○",#REF!="分担契約/単価契約"),"単価契約"&amp;CHAR(10)&amp;"予定調達総額 "&amp;TEXT(VLOOKUP(A147,#REF!,15,FALSE),"#,##0円")&amp;"(B)"&amp;CHAR(10)&amp;"分担契約"&amp;CHAR(10)&amp;VLOOKUP(A147,#REF!,31,FALSE),IF(AND(#REF!="○",#REF!="分担契約"),"分担契約"&amp;CHAR(10)&amp;"契約総額 "&amp;TEXT(VLOOKUP(A147,#REF!,15,FALSE),"#,##0円")&amp;"(B)"&amp;CHAR(10)&amp;VLOOKUP(A147,#REF!,31,FALSE),(IF(#REF!="分担契約/単価契約","単価契約"&amp;CHAR(10)&amp;"予定調達総額 "&amp;TEXT(VLOOKUP(A147,#REF!,15,FALSE),"#,##0円")&amp;CHAR(10)&amp;"分担契約"&amp;CHAR(10)&amp;VLOOKUP(A147,#REF!,31,FALSE),IF(#REF!="分担契約","分担契約"&amp;CHAR(10)&amp;"契約総額 "&amp;TEXT(VLOOKUP(A147,#REF!,15,FALSE),"#,##0円")&amp;CHAR(10)&amp;VLOOKUP(A147,#REF!,31,FALSE),IF(#REF!="単価契約","単価契約"&amp;CHAR(10)&amp;"予定調達総額 "&amp;TEXT(VLOOKUP(A147,#REF!,15,FALSE),"#,##0円")&amp;CHAR(10)&amp;VLOOKUP(A147,#REF!,31,FALSE),VLOOKUP(A147,#REF!,31,FALSE))))))))</f>
        <v>#REF!</v>
      </c>
    </row>
    <row r="148" spans="1:15" ht="60" customHeight="1" x14ac:dyDescent="0.2">
      <c r="A148" s="20" t="e">
        <f>IF(MAX(#REF!)&gt;=ROW()-5,ROW()-5,"")</f>
        <v>#REF!</v>
      </c>
      <c r="B148" s="2" t="e">
        <f>IF(A148="","",VLOOKUP(A148,#REF!,4,FALSE))</f>
        <v>#REF!</v>
      </c>
      <c r="C148" s="1" t="e">
        <f>IF(A148="","",VLOOKUP(A148,#REF!,5,FALSE))</f>
        <v>#REF!</v>
      </c>
      <c r="D148" s="3" t="e">
        <f>IF(A148="","",VLOOKUP(A148,#REF!,8,FALSE))</f>
        <v>#REF!</v>
      </c>
      <c r="E148" s="2" t="e">
        <f>IF(A148="","",VLOOKUP(A148,#REF!,9,FALSE))</f>
        <v>#REF!</v>
      </c>
      <c r="F148" s="4" t="e">
        <f>IF(A148="","",VLOOKUP(A148,#REF!,10,FALSE))</f>
        <v>#REF!</v>
      </c>
      <c r="G148" s="21" t="e">
        <f>IF(A148="","",VLOOKUP(A148,#REF!,30,FALSE))</f>
        <v>#REF!</v>
      </c>
      <c r="H148" s="6" t="e">
        <f>IF(A148="","",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#REF!</v>
      </c>
      <c r="I148" s="6" t="e">
        <f>IF(A148="","",VLOOKUP(A148,#REF!,14,FALSE))</f>
        <v>#REF!</v>
      </c>
      <c r="J148" s="8" t="e">
        <f>IF(A148="","",IF(VLOOKUP(A148,#REF!,20,FALSE)="②同種の他の契約の予定価格を類推されるおそれがあるため公表しない","－",IF(VLOOKUP(A148,#REF!,20,FALSE)="－","－",IF(VLOOKUP(A148,#REF!,6,FALSE)&lt;&gt;"",TEXT(VLOOKUP(A148,#REF!,16,FALSE),"#.0%")&amp;CHAR(10)&amp;"(B/A×100)",VLOOKUP(A148,#REF!,16,FALSE)))))</f>
        <v>#REF!</v>
      </c>
      <c r="K148" s="22"/>
      <c r="L148" s="8" t="e">
        <f>IF(A148="","",IF(VLOOKUP(A148,#REF!,26,FALSE)="①公益社団法人","公社",IF(VLOOKUP(A148,#REF!,26,FALSE)="②公益財団法人","公財","")))</f>
        <v>#REF!</v>
      </c>
      <c r="M148" s="8" t="e">
        <f>IF(A148="","",VLOOKUP(A148,#REF!,27,FALSE))</f>
        <v>#REF!</v>
      </c>
      <c r="N148" s="8" t="e">
        <f>IF(A148="","",IF(VLOOKUP(A148,#REF!,27,FALSE)="国所管",VLOOKUP(A148,#REF!,21,FALSE),""))</f>
        <v>#REF!</v>
      </c>
      <c r="O148" s="10" t="e">
        <f>IF(A148="","",IF(AND(#REF!="○",#REF!="分担契約/単価契約"),"単価契約"&amp;CHAR(10)&amp;"予定調達総額 "&amp;TEXT(VLOOKUP(A148,#REF!,15,FALSE),"#,##0円")&amp;"(B)"&amp;CHAR(10)&amp;"分担契約"&amp;CHAR(10)&amp;VLOOKUP(A148,#REF!,31,FALSE),IF(AND(#REF!="○",#REF!="分担契約"),"分担契約"&amp;CHAR(10)&amp;"契約総額 "&amp;TEXT(VLOOKUP(A148,#REF!,15,FALSE),"#,##0円")&amp;"(B)"&amp;CHAR(10)&amp;VLOOKUP(A148,#REF!,31,FALSE),(IF(#REF!="分担契約/単価契約","単価契約"&amp;CHAR(10)&amp;"予定調達総額 "&amp;TEXT(VLOOKUP(A148,#REF!,15,FALSE),"#,##0円")&amp;CHAR(10)&amp;"分担契約"&amp;CHAR(10)&amp;VLOOKUP(A148,#REF!,31,FALSE),IF(#REF!="分担契約","分担契約"&amp;CHAR(10)&amp;"契約総額 "&amp;TEXT(VLOOKUP(A148,#REF!,15,FALSE),"#,##0円")&amp;CHAR(10)&amp;VLOOKUP(A148,#REF!,31,FALSE),IF(#REF!="単価契約","単価契約"&amp;CHAR(10)&amp;"予定調達総額 "&amp;TEXT(VLOOKUP(A148,#REF!,15,FALSE),"#,##0円")&amp;CHAR(10)&amp;VLOOKUP(A148,#REF!,31,FALSE),VLOOKUP(A148,#REF!,31,FALSE))))))))</f>
        <v>#REF!</v>
      </c>
    </row>
    <row r="149" spans="1:15" ht="67.5" customHeight="1" x14ac:dyDescent="0.2">
      <c r="A149" s="20" t="e">
        <f>IF(MAX(#REF!)&gt;=ROW()-5,ROW()-5,"")</f>
        <v>#REF!</v>
      </c>
      <c r="B149" s="2" t="e">
        <f>IF(A149="","",VLOOKUP(A149,#REF!,4,FALSE))</f>
        <v>#REF!</v>
      </c>
      <c r="C149" s="1" t="e">
        <f>IF(A149="","",VLOOKUP(A149,#REF!,5,FALSE))</f>
        <v>#REF!</v>
      </c>
      <c r="D149" s="3" t="e">
        <f>IF(A149="","",VLOOKUP(A149,#REF!,8,FALSE))</f>
        <v>#REF!</v>
      </c>
      <c r="E149" s="2" t="e">
        <f>IF(A149="","",VLOOKUP(A149,#REF!,9,FALSE))</f>
        <v>#REF!</v>
      </c>
      <c r="F149" s="4" t="e">
        <f>IF(A149="","",VLOOKUP(A149,#REF!,10,FALSE))</f>
        <v>#REF!</v>
      </c>
      <c r="G149" s="21" t="e">
        <f>IF(A149="","",VLOOKUP(A149,#REF!,30,FALSE))</f>
        <v>#REF!</v>
      </c>
      <c r="H149" s="6" t="e">
        <f>IF(A149="","",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#REF!</v>
      </c>
      <c r="I149" s="6" t="e">
        <f>IF(A149="","",VLOOKUP(A149,#REF!,14,FALSE))</f>
        <v>#REF!</v>
      </c>
      <c r="J149" s="8" t="e">
        <f>IF(A149="","",IF(VLOOKUP(A149,#REF!,20,FALSE)="②同種の他の契約の予定価格を類推されるおそれがあるため公表しない","－",IF(VLOOKUP(A149,#REF!,20,FALSE)="－","－",IF(VLOOKUP(A149,#REF!,6,FALSE)&lt;&gt;"",TEXT(VLOOKUP(A149,#REF!,16,FALSE),"#.0%")&amp;CHAR(10)&amp;"(B/A×100)",VLOOKUP(A149,#REF!,16,FALSE)))))</f>
        <v>#REF!</v>
      </c>
      <c r="K149" s="22"/>
      <c r="L149" s="8" t="e">
        <f>IF(A149="","",IF(VLOOKUP(A149,#REF!,26,FALSE)="①公益社団法人","公社",IF(VLOOKUP(A149,#REF!,26,FALSE)="②公益財団法人","公財","")))</f>
        <v>#REF!</v>
      </c>
      <c r="M149" s="8" t="e">
        <f>IF(A149="","",VLOOKUP(A149,#REF!,27,FALSE))</f>
        <v>#REF!</v>
      </c>
      <c r="N149" s="8" t="e">
        <f>IF(A149="","",IF(VLOOKUP(A149,#REF!,27,FALSE)="国所管",VLOOKUP(A149,#REF!,21,FALSE),""))</f>
        <v>#REF!</v>
      </c>
      <c r="O149" s="10" t="e">
        <f>IF(A149="","",IF(AND(#REF!="○",#REF!="分担契約/単価契約"),"単価契約"&amp;CHAR(10)&amp;"予定調達総額 "&amp;TEXT(VLOOKUP(A149,#REF!,15,FALSE),"#,##0円")&amp;"(B)"&amp;CHAR(10)&amp;"分担契約"&amp;CHAR(10)&amp;VLOOKUP(A149,#REF!,31,FALSE),IF(AND(#REF!="○",#REF!="分担契約"),"分担契約"&amp;CHAR(10)&amp;"契約総額 "&amp;TEXT(VLOOKUP(A149,#REF!,15,FALSE),"#,##0円")&amp;"(B)"&amp;CHAR(10)&amp;VLOOKUP(A149,#REF!,31,FALSE),(IF(#REF!="分担契約/単価契約","単価契約"&amp;CHAR(10)&amp;"予定調達総額 "&amp;TEXT(VLOOKUP(A149,#REF!,15,FALSE),"#,##0円")&amp;CHAR(10)&amp;"分担契約"&amp;CHAR(10)&amp;VLOOKUP(A149,#REF!,31,FALSE),IF(#REF!="分担契約","分担契約"&amp;CHAR(10)&amp;"契約総額 "&amp;TEXT(VLOOKUP(A149,#REF!,15,FALSE),"#,##0円")&amp;CHAR(10)&amp;VLOOKUP(A149,#REF!,31,FALSE),IF(#REF!="単価契約","単価契約"&amp;CHAR(10)&amp;"予定調達総額 "&amp;TEXT(VLOOKUP(A149,#REF!,15,FALSE),"#,##0円")&amp;CHAR(10)&amp;VLOOKUP(A149,#REF!,31,FALSE),VLOOKUP(A149,#REF!,31,FALSE))))))))</f>
        <v>#REF!</v>
      </c>
    </row>
    <row r="150" spans="1:15" ht="60" customHeight="1" x14ac:dyDescent="0.2">
      <c r="A150" s="20" t="e">
        <f>IF(MAX(#REF!)&gt;=ROW()-5,ROW()-5,"")</f>
        <v>#REF!</v>
      </c>
      <c r="B150" s="2" t="e">
        <f>IF(A150="","",VLOOKUP(A150,#REF!,4,FALSE))</f>
        <v>#REF!</v>
      </c>
      <c r="C150" s="1" t="e">
        <f>IF(A150="","",VLOOKUP(A150,#REF!,5,FALSE))</f>
        <v>#REF!</v>
      </c>
      <c r="D150" s="3" t="e">
        <f>IF(A150="","",VLOOKUP(A150,#REF!,8,FALSE))</f>
        <v>#REF!</v>
      </c>
      <c r="E150" s="2" t="e">
        <f>IF(A150="","",VLOOKUP(A150,#REF!,9,FALSE))</f>
        <v>#REF!</v>
      </c>
      <c r="F150" s="4" t="e">
        <f>IF(A150="","",VLOOKUP(A150,#REF!,10,FALSE))</f>
        <v>#REF!</v>
      </c>
      <c r="G150" s="21" t="e">
        <f>IF(A150="","",VLOOKUP(A150,#REF!,30,FALSE))</f>
        <v>#REF!</v>
      </c>
      <c r="H150" s="6" t="e">
        <f>IF(A150="","",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#REF!</v>
      </c>
      <c r="I150" s="6" t="e">
        <f>IF(A150="","",VLOOKUP(A150,#REF!,14,FALSE))</f>
        <v>#REF!</v>
      </c>
      <c r="J150" s="8" t="e">
        <f>IF(A150="","",IF(VLOOKUP(A150,#REF!,20,FALSE)="②同種の他の契約の予定価格を類推されるおそれがあるため公表しない","－",IF(VLOOKUP(A150,#REF!,20,FALSE)="－","－",IF(VLOOKUP(A150,#REF!,6,FALSE)&lt;&gt;"",TEXT(VLOOKUP(A150,#REF!,16,FALSE),"#.0%")&amp;CHAR(10)&amp;"(B/A×100)",VLOOKUP(A150,#REF!,16,FALSE)))))</f>
        <v>#REF!</v>
      </c>
      <c r="K150" s="22"/>
      <c r="L150" s="8" t="e">
        <f>IF(A150="","",IF(VLOOKUP(A150,#REF!,26,FALSE)="①公益社団法人","公社",IF(VLOOKUP(A150,#REF!,26,FALSE)="②公益財団法人","公財","")))</f>
        <v>#REF!</v>
      </c>
      <c r="M150" s="8" t="e">
        <f>IF(A150="","",VLOOKUP(A150,#REF!,27,FALSE))</f>
        <v>#REF!</v>
      </c>
      <c r="N150" s="8" t="e">
        <f>IF(A150="","",IF(VLOOKUP(A150,#REF!,27,FALSE)="国所管",VLOOKUP(A150,#REF!,21,FALSE),""))</f>
        <v>#REF!</v>
      </c>
      <c r="O150" s="10" t="e">
        <f>IF(A150="","",IF(AND(#REF!="○",#REF!="分担契約/単価契約"),"単価契約"&amp;CHAR(10)&amp;"予定調達総額 "&amp;TEXT(VLOOKUP(A150,#REF!,15,FALSE),"#,##0円")&amp;"(B)"&amp;CHAR(10)&amp;"分担契約"&amp;CHAR(10)&amp;VLOOKUP(A150,#REF!,31,FALSE),IF(AND(#REF!="○",#REF!="分担契約"),"分担契約"&amp;CHAR(10)&amp;"契約総額 "&amp;TEXT(VLOOKUP(A150,#REF!,15,FALSE),"#,##0円")&amp;"(B)"&amp;CHAR(10)&amp;VLOOKUP(A150,#REF!,31,FALSE),(IF(#REF!="分担契約/単価契約","単価契約"&amp;CHAR(10)&amp;"予定調達総額 "&amp;TEXT(VLOOKUP(A150,#REF!,15,FALSE),"#,##0円")&amp;CHAR(10)&amp;"分担契約"&amp;CHAR(10)&amp;VLOOKUP(A150,#REF!,31,FALSE),IF(#REF!="分担契約","分担契約"&amp;CHAR(10)&amp;"契約総額 "&amp;TEXT(VLOOKUP(A150,#REF!,15,FALSE),"#,##0円")&amp;CHAR(10)&amp;VLOOKUP(A150,#REF!,31,FALSE),IF(#REF!="単価契約","単価契約"&amp;CHAR(10)&amp;"予定調達総額 "&amp;TEXT(VLOOKUP(A150,#REF!,15,FALSE),"#,##0円")&amp;CHAR(10)&amp;VLOOKUP(A150,#REF!,31,FALSE),VLOOKUP(A150,#REF!,31,FALSE))))))))</f>
        <v>#REF!</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2021-12-23T11:16:40Z</dcterms:modified>
</cp:coreProperties>
</file>